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Всего" sheetId="1" r:id="rId1"/>
  </sheets>
  <definedNames>
    <definedName name="_xlnm.Print_Titles" localSheetId="0">'Всего'!$3:$4</definedName>
  </definedNames>
  <calcPr fullCalcOnLoad="1"/>
</workbook>
</file>

<file path=xl/sharedStrings.xml><?xml version="1.0" encoding="utf-8"?>
<sst xmlns="http://schemas.openxmlformats.org/spreadsheetml/2006/main" count="265" uniqueCount="125">
  <si>
    <t xml:space="preserve">№
п/п
</t>
  </si>
  <si>
    <t>Наименование мероприятия</t>
  </si>
  <si>
    <t>Сроки исполнения</t>
  </si>
  <si>
    <t>Исполнитель</t>
  </si>
  <si>
    <t>средства местного бюджета</t>
  </si>
  <si>
    <t>средства от приносящей доход деятельности</t>
  </si>
  <si>
    <t>областной или федеральный бюджет</t>
  </si>
  <si>
    <t xml:space="preserve">Развитие музейной сферы и краеведческой деятельности
(организация выставок, экспедиций)
</t>
  </si>
  <si>
    <t>1.1.1.</t>
  </si>
  <si>
    <t>1.1.2.</t>
  </si>
  <si>
    <t>Оформление выставок и экспозиций музея. Реставрация музейных экспонатов</t>
  </si>
  <si>
    <t>Развитие народных художественных промыслов и ремесел (приобретение расходного материала для мастеров декоративно-прикладного творчества)</t>
  </si>
  <si>
    <t xml:space="preserve">МКУ «Управление культуры, туризма и молодежной политики»
(МАУК «МКДЦ»)
</t>
  </si>
  <si>
    <t>1.2.1.</t>
  </si>
  <si>
    <t>1.3.1.</t>
  </si>
  <si>
    <t>Организация и проведение открытого районного культурно-творческого фестиваля (марафона)</t>
  </si>
  <si>
    <t>1.4 Совершенствование библиотечного обслуживания</t>
  </si>
  <si>
    <t>1.4.1.</t>
  </si>
  <si>
    <t xml:space="preserve">МКУ «Управление культуры, туризма и молодежной политики»
(МБУК «МЦБ»)
</t>
  </si>
  <si>
    <t>1.4.2.</t>
  </si>
  <si>
    <t>1.4.3.</t>
  </si>
  <si>
    <t>Выставочная и массовая работа с читательской аудиторией</t>
  </si>
  <si>
    <t>1.4.4.</t>
  </si>
  <si>
    <t>Организация  библиотечного обслуживания населения.  Продвижение книги и чтения библиотеками района</t>
  </si>
  <si>
    <t>1.4.5.</t>
  </si>
  <si>
    <t>1.5. Развитие музыкального и художественного образования детей</t>
  </si>
  <si>
    <t>1.5.1.</t>
  </si>
  <si>
    <t>Участие учащихся Сергиевской ДШИ во Всероссийских и областных конкурсах и фестивалях (пошив костюмов, приобретение инструментов, орг. взнос фестиваля)</t>
  </si>
  <si>
    <t>1.5.2.</t>
  </si>
  <si>
    <t>Организации предоставления дополнительного образования в сфере культуры и искусств</t>
  </si>
  <si>
    <t>1.5.3.</t>
  </si>
  <si>
    <t>Участие национальных творческих коллективов в областных национальных праздниках</t>
  </si>
  <si>
    <t>2.1. Расширение возможностей доступа к культурным ценностям для сельского населения</t>
  </si>
  <si>
    <t>2.1.1.</t>
  </si>
  <si>
    <t>Формирование условий для сохранения традиционной культуры на территории м.р. Сергиевский</t>
  </si>
  <si>
    <t>2.1.2.</t>
  </si>
  <si>
    <t>Формирование условий для физического, духовно-нравственного воспитания населения Сергиевского района</t>
  </si>
  <si>
    <t xml:space="preserve">2.1.3. </t>
  </si>
  <si>
    <t>Формирование условий для осуществления равных возможностей доступа к культурным благам</t>
  </si>
  <si>
    <t>Осуществление политики в области культуры, искусства, сохранение и использование историко-культурного наследия</t>
  </si>
  <si>
    <t xml:space="preserve">МКУ «Управление культуры, туризма и молодежной политики»
</t>
  </si>
  <si>
    <t>Создание условий для организации досуга и обеспечения жителей поселения услугами организаций культуры</t>
  </si>
  <si>
    <t>2.2. Развитие самостоятельного художественного творчества</t>
  </si>
  <si>
    <t>2.2.1.</t>
  </si>
  <si>
    <t>Поддержка народных и самодеятельных коллективов района</t>
  </si>
  <si>
    <t>2.2.2.</t>
  </si>
  <si>
    <t>Участие творческих коллективов в фестивалях и конкурсах (реестр Министерства культуры Российской Федерации)</t>
  </si>
  <si>
    <t>2.2.3.</t>
  </si>
  <si>
    <t>Участие в обучающих семинарах, круглых столах, областных фестивалях и конкурсах</t>
  </si>
  <si>
    <t>Конкурсы профессионального мастерства  среди работников культуры</t>
  </si>
  <si>
    <t>Профессиональный праздник работников культуры «Овация»</t>
  </si>
  <si>
    <t>4.1.1.</t>
  </si>
  <si>
    <t>МКУ «Управление культуры, туризма и молодежной политики»</t>
  </si>
  <si>
    <t>4.1.2.</t>
  </si>
  <si>
    <t>Районный День туризма</t>
  </si>
  <si>
    <t>Продвижение туристического продукта на туристических рынках различного уровня</t>
  </si>
  <si>
    <t>Приобретение туристического инвентаря</t>
  </si>
  <si>
    <t>МБУК "МЦБ"</t>
  </si>
  <si>
    <t>МАУК "МКДЦ"</t>
  </si>
  <si>
    <t>Комплектование книжных фондов , в том числе на приобретение литературно-художественных журналов</t>
  </si>
  <si>
    <t>Подготовка к отопительному сезону учреждений культуры</t>
  </si>
  <si>
    <t>МБУ ДО Суходольская ДМШ</t>
  </si>
  <si>
    <t xml:space="preserve">МКУ «Управление культуры, туризма и молодежной политики»
(МБУ ДО Суходольская ДМШ)
</t>
  </si>
  <si>
    <t>Организация туристического отдыха для жителей и гостей района</t>
  </si>
  <si>
    <t>Текущие ремонтные работы в учреждениях культуры</t>
  </si>
  <si>
    <t>МБУК "Сергиевский историко-краеведческий музей"</t>
  </si>
  <si>
    <t xml:space="preserve">МКУ «Управление культуры, туризма и молодежной политики» 
(МБУК "Сергиевский историко-краеведческий музей")
</t>
  </si>
  <si>
    <t>Организация и проведение сельскохозяйственной ярмарки</t>
  </si>
  <si>
    <t>МБУ ДО Сергиевская ДШИ</t>
  </si>
  <si>
    <t xml:space="preserve">МКУ «Управление культуры, туризма и молодежной политики»
(МБУ ДО Сергиевская ДШИ)
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</si>
  <si>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</si>
  <si>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Государственная поддержка муниципальных учреждений культуры Самарской области,находящихся на территории сельских поселений</t>
  </si>
  <si>
    <t xml:space="preserve">Участие ансамбля народной песни «Голоса России» в областных, Всероссийских и Международных фестивалях и конкурсах
(пошив костюмов, приобретение инструментов, орг. взнос фестиваля, приобретение билетов)
</t>
  </si>
  <si>
    <t>Материально-техническое оснащение учреждений культуры, приобретение музыкальной аппаратуры</t>
  </si>
  <si>
    <t>Участие творческих коллективов в Губернском фестивале самодеятельного народного творчества «Рожденные в сердце России» (пошив костюмов, изготовление декораций, привлечение специалистов)</t>
  </si>
  <si>
    <t>Государственная поддержка работников муниципальных учреждений культуры Самарской области</t>
  </si>
  <si>
    <t>2020-2022</t>
  </si>
  <si>
    <t xml:space="preserve">МКУ «Управление культуры, туризма и молодежной политики»
</t>
  </si>
  <si>
    <t xml:space="preserve">МКУ «Управление культуры, туризма и молодежной политики» 
</t>
  </si>
  <si>
    <t>Поощрение лучших муниципальных самодеятельных коллективов народного творчества Самарской области</t>
  </si>
  <si>
    <t>Содержание передвижного многофункционального культурного центра (Автоклуба)</t>
  </si>
  <si>
    <t xml:space="preserve">МБУ "Гараж"
</t>
  </si>
  <si>
    <t>МБУ "Гараж"</t>
  </si>
  <si>
    <t>источник финансирования</t>
  </si>
  <si>
    <t>2020-2024</t>
  </si>
  <si>
    <t xml:space="preserve">
МЕРОПРИЯТИЯ
ПО РАЗВИТИЮ СФЕРЫ КУЛЬТУРЫ И ТУРИЗМА 
НА ТЕРРИТОРИИ МУНИЦИПАЛЬНОГО РАЙОНА СЕРГИЕВСКИЙ  НА 2020– 2024 ГОДЫ
</t>
  </si>
  <si>
    <t>Итого по программе:</t>
  </si>
  <si>
    <t>Всего:</t>
  </si>
  <si>
    <t>из них:</t>
  </si>
  <si>
    <t>Объемы финансирования в мероприятий муниципальной программы "Развитие сферы культуры и туризма на территории муниципального района Сергиевский на 2020-2024 годы" в роазрезе исполнителей</t>
  </si>
  <si>
    <t>*Планируемый объем финансирования по годам (тыс. руб.)</t>
  </si>
  <si>
    <t xml:space="preserve">(*)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период.  </t>
  </si>
  <si>
    <t>1. Сохранение культурного и исторического наследия народа, обеспечение гражданам доступа к культурным ценностям</t>
  </si>
  <si>
    <t>2. Создание условий для реализации каждым человеком его творческого потенциала.</t>
  </si>
  <si>
    <t>3.  Развитие туристской сферы на территории муниципального района Сергиевский</t>
  </si>
  <si>
    <t xml:space="preserve">3.1 Система мероприятий, направленных на удовлетворение потребности населения 
и гостей района в полноценном, активном отдыхе
</t>
  </si>
  <si>
    <t>3.1.1.</t>
  </si>
  <si>
    <t>3.1.2.</t>
  </si>
  <si>
    <t>3.2.1.</t>
  </si>
  <si>
    <t>3.3.1.</t>
  </si>
  <si>
    <t>3.2 Развитие туристической привлекательности муниципального района Сергиевский</t>
  </si>
  <si>
    <t>3.3  Развитие материально-технической базы туристической сферы</t>
  </si>
  <si>
    <t>4. Создание благоприятных условий для устойчивого развития сфер культуры и туризма.</t>
  </si>
  <si>
    <t>4.1. Укрепление материально-технической базы учреждений культуры</t>
  </si>
  <si>
    <t>4.1.3.</t>
  </si>
  <si>
    <t>4.1.4.</t>
  </si>
  <si>
    <t>4.2. Развитие кадрового потенциала. Совершенствование системы управления</t>
  </si>
  <si>
    <t>2.3. Развитие народных художественных промыслов и ремесел</t>
  </si>
  <si>
    <t>2.3.1.</t>
  </si>
  <si>
    <t>2.4. Сохранение национальных традиций и культуры на территории муниципального района Сергиевский</t>
  </si>
  <si>
    <t>2.4.1.</t>
  </si>
  <si>
    <t>2.5. Сохранение культурных традиций  муниципального района Сергиевский</t>
  </si>
  <si>
    <t>2.5.1.</t>
  </si>
  <si>
    <t>2.5.2.</t>
  </si>
  <si>
    <t>2.2.4.</t>
  </si>
  <si>
    <t>1.1.  Обеспечение осуществления и реализации государственной политики в сфере культуры и туризма на территории муниципального района Сергиевский</t>
  </si>
  <si>
    <t>1.2 Развитие музейной сферы и краеведческой деятельности</t>
  </si>
  <si>
    <t>1.2.2.</t>
  </si>
  <si>
    <t>1.1.3.</t>
  </si>
  <si>
    <t>1.3. Улучшение  культурно-досуговой деятельности</t>
  </si>
  <si>
    <t>4.2.1.</t>
  </si>
  <si>
    <t>4.2.2.</t>
  </si>
  <si>
    <t>4.2.3.</t>
  </si>
  <si>
    <t xml:space="preserve">Программа летних чтений
(поощрение участников, районные краеведческие экспедиции)
</t>
  </si>
  <si>
    <t>Приложение №1 
к муниципальной программе "Развитие сферы культуры и туризма на территории муниципального района Сергиевский на 2020-2024 годы".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</si>
</sst>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0"/>
    <numFmt numFmtId="201" formatCode="0.00000"/>
    <numFmt numFmtId="202" formatCode="#,##0.00_р_."/>
    <numFmt numFmtId="203" formatCode="[$-FC19]d\ mmmm\ yyyy\ &quot;г.&quot;"/>
    <numFmt numFmtId="204" formatCode="#,##0.000000"/>
    <numFmt numFmtId="205" formatCode="#,##0.000"/>
    <numFmt numFmtId="206" formatCode="#,##0.0000"/>
    <numFmt numFmtId="207" formatCode="0.0000"/>
    <numFmt numFmtId="208" formatCode="0.0"/>
    <numFmt numFmtId="209" formatCode="0.000"/>
    <numFmt numFmtId="210" formatCode="0.000000"/>
    <numFmt numFmtId="211" formatCode="#,##0.00000\ _₽"/>
  </numFmts>
  <fonts count="51">
    <font>
      <sz val="10"/>
      <name val="Arial"/>
      <family val="0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201" fontId="3" fillId="33" borderId="10" xfId="0" applyNumberFormat="1" applyFont="1" applyFill="1" applyBorder="1" applyAlignment="1">
      <alignment horizontal="center" vertical="center" wrapText="1"/>
    </xf>
    <xf numFmtId="201" fontId="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211" fontId="6" fillId="33" borderId="10" xfId="0" applyNumberFormat="1" applyFont="1" applyFill="1" applyBorder="1" applyAlignment="1">
      <alignment horizontal="center" vertical="center" wrapText="1"/>
    </xf>
    <xf numFmtId="211" fontId="7" fillId="33" borderId="10" xfId="0" applyNumberFormat="1" applyFont="1" applyFill="1" applyBorder="1" applyAlignment="1">
      <alignment horizontal="center" vertical="center" wrapText="1"/>
    </xf>
    <xf numFmtId="201" fontId="6" fillId="33" borderId="10" xfId="0" applyNumberFormat="1" applyFont="1" applyFill="1" applyBorder="1" applyAlignment="1">
      <alignment horizontal="center" vertical="center" wrapText="1"/>
    </xf>
    <xf numFmtId="201" fontId="7" fillId="33" borderId="10" xfId="0" applyNumberFormat="1" applyFont="1" applyFill="1" applyBorder="1" applyAlignment="1">
      <alignment horizontal="center" vertical="center" wrapText="1"/>
    </xf>
    <xf numFmtId="201" fontId="6" fillId="33" borderId="11" xfId="0" applyNumberFormat="1" applyFont="1" applyFill="1" applyBorder="1" applyAlignment="1">
      <alignment vertical="center" wrapText="1"/>
    </xf>
    <xf numFmtId="201" fontId="6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01" fontId="7" fillId="33" borderId="10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201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201" fontId="6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201" fontId="3" fillId="33" borderId="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201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20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00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33" borderId="15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201" fontId="6" fillId="33" borderId="1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01" fontId="6" fillId="33" borderId="18" xfId="0" applyNumberFormat="1" applyFont="1" applyFill="1" applyBorder="1" applyAlignment="1">
      <alignment horizontal="center" vertical="center" wrapText="1"/>
    </xf>
    <xf numFmtId="201" fontId="6" fillId="33" borderId="2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01" fontId="6" fillId="33" borderId="19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" fillId="33" borderId="11" xfId="0" applyFont="1" applyFill="1" applyBorder="1" applyAlignment="1">
      <alignment horizontal="center" textRotation="90" wrapText="1"/>
    </xf>
    <xf numFmtId="0" fontId="6" fillId="33" borderId="14" xfId="0" applyFont="1" applyFill="1" applyBorder="1" applyAlignment="1">
      <alignment horizontal="center" textRotation="90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01" fontId="6" fillId="33" borderId="15" xfId="0" applyNumberFormat="1" applyFont="1" applyFill="1" applyBorder="1" applyAlignment="1">
      <alignment horizontal="center" vertical="center" wrapText="1"/>
    </xf>
    <xf numFmtId="201" fontId="6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201" fontId="6" fillId="33" borderId="15" xfId="0" applyNumberFormat="1" applyFont="1" applyFill="1" applyBorder="1" applyAlignment="1">
      <alignment horizontal="center" wrapText="1"/>
    </xf>
    <xf numFmtId="201" fontId="6" fillId="33" borderId="13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view="pageBreakPreview" zoomScale="6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140625" defaultRowHeight="12.75"/>
  <cols>
    <col min="1" max="1" width="6.28125" style="25" customWidth="1"/>
    <col min="2" max="2" width="34.28125" style="29" customWidth="1"/>
    <col min="3" max="3" width="0.5625" style="25" hidden="1" customWidth="1"/>
    <col min="4" max="4" width="6.7109375" style="25" customWidth="1"/>
    <col min="5" max="5" width="3.7109375" style="25" customWidth="1"/>
    <col min="6" max="6" width="35.28125" style="25" customWidth="1"/>
    <col min="7" max="7" width="0.85546875" style="25" hidden="1" customWidth="1"/>
    <col min="8" max="8" width="2.00390625" style="25" hidden="1" customWidth="1"/>
    <col min="9" max="9" width="25.421875" style="25" customWidth="1"/>
    <col min="10" max="10" width="20.421875" style="25" customWidth="1"/>
    <col min="11" max="11" width="21.28125" style="25" customWidth="1"/>
    <col min="12" max="12" width="17.7109375" style="25" customWidth="1"/>
    <col min="13" max="13" width="18.28125" style="25" customWidth="1"/>
    <col min="14" max="14" width="17.7109375" style="25" customWidth="1"/>
    <col min="15" max="15" width="18.140625" style="25" customWidth="1"/>
    <col min="16" max="16" width="9.140625" style="0" hidden="1" customWidth="1"/>
  </cols>
  <sheetData>
    <row r="1" spans="1:16" ht="98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31" t="s">
        <v>124</v>
      </c>
      <c r="N1" s="132"/>
      <c r="O1" s="132"/>
      <c r="P1" s="4"/>
    </row>
    <row r="2" spans="1:16" ht="63" customHeight="1">
      <c r="A2" s="128" t="s">
        <v>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5"/>
    </row>
    <row r="3" spans="1:16" ht="21" customHeight="1">
      <c r="A3" s="80" t="s">
        <v>0</v>
      </c>
      <c r="B3" s="83" t="s">
        <v>1</v>
      </c>
      <c r="C3" s="84"/>
      <c r="D3" s="104" t="s">
        <v>2</v>
      </c>
      <c r="E3" s="104"/>
      <c r="F3" s="80" t="s">
        <v>3</v>
      </c>
      <c r="G3" s="80"/>
      <c r="H3" s="80"/>
      <c r="I3" s="80" t="s">
        <v>83</v>
      </c>
      <c r="J3" s="48" t="s">
        <v>90</v>
      </c>
      <c r="K3" s="106"/>
      <c r="L3" s="106"/>
      <c r="M3" s="106"/>
      <c r="N3" s="106"/>
      <c r="O3" s="107"/>
      <c r="P3" s="1"/>
    </row>
    <row r="4" spans="1:16" ht="93" customHeight="1">
      <c r="A4" s="82"/>
      <c r="B4" s="87"/>
      <c r="C4" s="88"/>
      <c r="D4" s="105"/>
      <c r="E4" s="105"/>
      <c r="F4" s="82"/>
      <c r="G4" s="82"/>
      <c r="H4" s="82"/>
      <c r="I4" s="93"/>
      <c r="J4" s="10">
        <v>2020</v>
      </c>
      <c r="K4" s="10">
        <v>2021</v>
      </c>
      <c r="L4" s="10">
        <v>2022</v>
      </c>
      <c r="M4" s="10">
        <v>2023</v>
      </c>
      <c r="N4" s="10">
        <v>2024</v>
      </c>
      <c r="O4" s="11" t="s">
        <v>84</v>
      </c>
      <c r="P4" s="1"/>
    </row>
    <row r="5" spans="1:16" ht="27.75" customHeight="1">
      <c r="A5" s="109" t="s">
        <v>92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"/>
    </row>
    <row r="6" spans="1:16" ht="24" customHeight="1">
      <c r="A6" s="102" t="s">
        <v>115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"/>
    </row>
    <row r="7" spans="1:16" s="8" customFormat="1" ht="66.75" customHeight="1">
      <c r="A7" s="80" t="s">
        <v>8</v>
      </c>
      <c r="B7" s="83" t="s">
        <v>39</v>
      </c>
      <c r="C7" s="84"/>
      <c r="D7" s="83" t="s">
        <v>84</v>
      </c>
      <c r="E7" s="84"/>
      <c r="F7" s="83" t="s">
        <v>40</v>
      </c>
      <c r="G7" s="89"/>
      <c r="H7" s="84"/>
      <c r="I7" s="40" t="s">
        <v>4</v>
      </c>
      <c r="J7" s="16">
        <v>12967.033</v>
      </c>
      <c r="K7" s="16">
        <v>12967.033</v>
      </c>
      <c r="L7" s="16">
        <v>12967.033</v>
      </c>
      <c r="M7" s="16">
        <v>12967.033</v>
      </c>
      <c r="N7" s="16">
        <v>12967.033</v>
      </c>
      <c r="O7" s="16">
        <f>J7+K7+L7+M7+N7</f>
        <v>64835.16499999999</v>
      </c>
      <c r="P7" s="36"/>
    </row>
    <row r="8" spans="1:16" s="8" customFormat="1" ht="48" customHeight="1">
      <c r="A8" s="81"/>
      <c r="B8" s="85"/>
      <c r="C8" s="86"/>
      <c r="D8" s="85"/>
      <c r="E8" s="86"/>
      <c r="F8" s="85"/>
      <c r="G8" s="90"/>
      <c r="H8" s="86"/>
      <c r="I8" s="40" t="s">
        <v>5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f>J8+K8+L8+M8+N8</f>
        <v>0</v>
      </c>
      <c r="P8" s="36"/>
    </row>
    <row r="9" spans="1:16" s="8" customFormat="1" ht="102" customHeight="1">
      <c r="A9" s="82"/>
      <c r="B9" s="87"/>
      <c r="C9" s="88"/>
      <c r="D9" s="87"/>
      <c r="E9" s="88"/>
      <c r="F9" s="87"/>
      <c r="G9" s="91"/>
      <c r="H9" s="88"/>
      <c r="I9" s="40" t="s">
        <v>6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f>J9+K9+L9+M9+N9</f>
        <v>0</v>
      </c>
      <c r="P9" s="36"/>
    </row>
    <row r="10" spans="1:16" ht="95.25" customHeight="1">
      <c r="A10" s="20" t="s">
        <v>9</v>
      </c>
      <c r="B10" s="68" t="s">
        <v>71</v>
      </c>
      <c r="C10" s="70"/>
      <c r="D10" s="83" t="s">
        <v>84</v>
      </c>
      <c r="E10" s="84"/>
      <c r="F10" s="83" t="s">
        <v>77</v>
      </c>
      <c r="G10" s="89"/>
      <c r="H10" s="84"/>
      <c r="I10" s="10" t="s">
        <v>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f>J10+K10+L10+M10+N10</f>
        <v>0</v>
      </c>
      <c r="P10" s="3"/>
    </row>
    <row r="11" spans="1:16" ht="78" customHeight="1">
      <c r="A11" s="20" t="s">
        <v>118</v>
      </c>
      <c r="B11" s="20" t="s">
        <v>75</v>
      </c>
      <c r="C11" s="10"/>
      <c r="D11" s="68" t="s">
        <v>84</v>
      </c>
      <c r="E11" s="118"/>
      <c r="F11" s="83" t="s">
        <v>78</v>
      </c>
      <c r="G11" s="89"/>
      <c r="H11" s="84"/>
      <c r="I11" s="10" t="s">
        <v>6</v>
      </c>
      <c r="J11" s="16">
        <f>K11+L11+M11</f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3"/>
    </row>
    <row r="12" spans="1:16" s="8" customFormat="1" ht="28.5" customHeight="1">
      <c r="A12" s="48" t="s">
        <v>116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36"/>
    </row>
    <row r="13" spans="1:16" ht="60" customHeight="1">
      <c r="A13" s="100" t="s">
        <v>13</v>
      </c>
      <c r="B13" s="83" t="s">
        <v>7</v>
      </c>
      <c r="C13" s="84"/>
      <c r="D13" s="83" t="s">
        <v>84</v>
      </c>
      <c r="E13" s="84"/>
      <c r="F13" s="83" t="s">
        <v>66</v>
      </c>
      <c r="G13" s="89"/>
      <c r="H13" s="84"/>
      <c r="I13" s="21" t="s">
        <v>4</v>
      </c>
      <c r="J13" s="37">
        <v>3343.75637</v>
      </c>
      <c r="K13" s="14">
        <v>3343.75637</v>
      </c>
      <c r="L13" s="14">
        <v>3343.75637</v>
      </c>
      <c r="M13" s="14">
        <v>3343.75637</v>
      </c>
      <c r="N13" s="14">
        <v>3343.75637</v>
      </c>
      <c r="O13" s="39">
        <f>SUM(J13:N13)</f>
        <v>16718.78185</v>
      </c>
      <c r="P13" s="1"/>
    </row>
    <row r="14" spans="1:16" ht="42" customHeight="1">
      <c r="A14" s="101"/>
      <c r="B14" s="85"/>
      <c r="C14" s="86"/>
      <c r="D14" s="85"/>
      <c r="E14" s="86"/>
      <c r="F14" s="85"/>
      <c r="G14" s="90"/>
      <c r="H14" s="86"/>
      <c r="I14" s="21" t="s">
        <v>5</v>
      </c>
      <c r="J14" s="14">
        <v>308</v>
      </c>
      <c r="K14" s="14">
        <v>308</v>
      </c>
      <c r="L14" s="14">
        <v>308</v>
      </c>
      <c r="M14" s="14">
        <v>308</v>
      </c>
      <c r="N14" s="14">
        <v>308</v>
      </c>
      <c r="O14" s="15">
        <f>SUM(J14:N14)</f>
        <v>1540</v>
      </c>
      <c r="P14" s="1"/>
    </row>
    <row r="15" spans="1:16" s="42" customFormat="1" ht="46.5" customHeight="1">
      <c r="A15" s="101"/>
      <c r="B15" s="87"/>
      <c r="C15" s="88"/>
      <c r="D15" s="85"/>
      <c r="E15" s="86"/>
      <c r="F15" s="87"/>
      <c r="G15" s="91"/>
      <c r="H15" s="88"/>
      <c r="I15" s="21" t="s">
        <v>6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5">
        <f>SUM(J15:N15)</f>
        <v>0</v>
      </c>
      <c r="P15" s="41"/>
    </row>
    <row r="16" spans="1:16" s="42" customFormat="1" ht="73.5" customHeight="1">
      <c r="A16" s="12" t="s">
        <v>117</v>
      </c>
      <c r="B16" s="20" t="s">
        <v>10</v>
      </c>
      <c r="C16" s="13"/>
      <c r="D16" s="83" t="s">
        <v>84</v>
      </c>
      <c r="E16" s="84"/>
      <c r="F16" s="83" t="s">
        <v>66</v>
      </c>
      <c r="G16" s="89"/>
      <c r="H16" s="84"/>
      <c r="I16" s="10" t="s">
        <v>4</v>
      </c>
      <c r="J16" s="14">
        <v>150</v>
      </c>
      <c r="K16" s="14">
        <v>150</v>
      </c>
      <c r="L16" s="14">
        <v>150</v>
      </c>
      <c r="M16" s="14">
        <v>150</v>
      </c>
      <c r="N16" s="14">
        <v>150</v>
      </c>
      <c r="O16" s="15">
        <f>SUM(J16:N16)</f>
        <v>750</v>
      </c>
      <c r="P16" s="41"/>
    </row>
    <row r="17" spans="1:16" s="42" customFormat="1" ht="30.75" customHeight="1">
      <c r="A17" s="68" t="s">
        <v>119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41"/>
    </row>
    <row r="18" spans="1:16" s="8" customFormat="1" ht="58.5" customHeight="1">
      <c r="A18" s="80" t="s">
        <v>14</v>
      </c>
      <c r="B18" s="83" t="s">
        <v>41</v>
      </c>
      <c r="C18" s="84"/>
      <c r="D18" s="83" t="s">
        <v>84</v>
      </c>
      <c r="E18" s="84"/>
      <c r="F18" s="83" t="s">
        <v>12</v>
      </c>
      <c r="G18" s="89"/>
      <c r="H18" s="84"/>
      <c r="I18" s="40" t="s">
        <v>4</v>
      </c>
      <c r="J18" s="16">
        <v>35736.4535</v>
      </c>
      <c r="K18" s="16">
        <v>35736.4535</v>
      </c>
      <c r="L18" s="16">
        <v>35736.4535</v>
      </c>
      <c r="M18" s="16">
        <v>35736.4535</v>
      </c>
      <c r="N18" s="16">
        <v>35736.4535</v>
      </c>
      <c r="O18" s="16">
        <f>J18+K18+L18+M18+N18</f>
        <v>178682.26750000002</v>
      </c>
      <c r="P18" s="9"/>
    </row>
    <row r="19" spans="1:16" s="8" customFormat="1" ht="57" customHeight="1">
      <c r="A19" s="81"/>
      <c r="B19" s="85"/>
      <c r="C19" s="86"/>
      <c r="D19" s="85"/>
      <c r="E19" s="86"/>
      <c r="F19" s="85"/>
      <c r="G19" s="90"/>
      <c r="H19" s="86"/>
      <c r="I19" s="40" t="s">
        <v>5</v>
      </c>
      <c r="J19" s="16">
        <v>1568.24529</v>
      </c>
      <c r="K19" s="16">
        <v>1568.24529</v>
      </c>
      <c r="L19" s="16">
        <v>1568.24529</v>
      </c>
      <c r="M19" s="16">
        <v>1568.24529</v>
      </c>
      <c r="N19" s="16">
        <v>1568.24529</v>
      </c>
      <c r="O19" s="16">
        <f>J19+K19+L19+M19+N19</f>
        <v>7841.22645</v>
      </c>
      <c r="P19" s="9"/>
    </row>
    <row r="20" spans="1:16" s="8" customFormat="1" ht="74.25" customHeight="1">
      <c r="A20" s="82"/>
      <c r="B20" s="87"/>
      <c r="C20" s="88"/>
      <c r="D20" s="87"/>
      <c r="E20" s="88"/>
      <c r="F20" s="87"/>
      <c r="G20" s="91"/>
      <c r="H20" s="88"/>
      <c r="I20" s="40" t="s">
        <v>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f>J20+K20+L20+M20+N20</f>
        <v>0</v>
      </c>
      <c r="P20" s="9"/>
    </row>
    <row r="21" spans="1:16" ht="21.75" customHeight="1">
      <c r="A21" s="129" t="s">
        <v>16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"/>
    </row>
    <row r="22" spans="1:16" ht="69.75" customHeight="1">
      <c r="A22" s="28" t="s">
        <v>17</v>
      </c>
      <c r="B22" s="94" t="s">
        <v>123</v>
      </c>
      <c r="C22" s="95"/>
      <c r="D22" s="83" t="s">
        <v>84</v>
      </c>
      <c r="E22" s="84"/>
      <c r="F22" s="94" t="s">
        <v>18</v>
      </c>
      <c r="G22" s="98"/>
      <c r="H22" s="95"/>
      <c r="I22" s="10" t="s">
        <v>4</v>
      </c>
      <c r="J22" s="16">
        <v>72</v>
      </c>
      <c r="K22" s="16">
        <v>72</v>
      </c>
      <c r="L22" s="16">
        <v>72</v>
      </c>
      <c r="M22" s="16">
        <v>72</v>
      </c>
      <c r="N22" s="16">
        <v>72</v>
      </c>
      <c r="O22" s="17">
        <f>J22+K22+L22+M22+N22</f>
        <v>360</v>
      </c>
      <c r="P22" s="1"/>
    </row>
    <row r="23" spans="1:16" ht="99.75" customHeight="1">
      <c r="A23" s="28" t="s">
        <v>19</v>
      </c>
      <c r="B23" s="94" t="s">
        <v>21</v>
      </c>
      <c r="C23" s="95"/>
      <c r="D23" s="83" t="s">
        <v>84</v>
      </c>
      <c r="E23" s="84"/>
      <c r="F23" s="94" t="s">
        <v>18</v>
      </c>
      <c r="G23" s="98"/>
      <c r="H23" s="95"/>
      <c r="I23" s="10" t="s">
        <v>4</v>
      </c>
      <c r="J23" s="16">
        <v>66</v>
      </c>
      <c r="K23" s="16">
        <v>66</v>
      </c>
      <c r="L23" s="16">
        <v>66</v>
      </c>
      <c r="M23" s="16">
        <v>66</v>
      </c>
      <c r="N23" s="16">
        <v>66</v>
      </c>
      <c r="O23" s="17">
        <f aca="true" t="shared" si="0" ref="O23:O30">J23+K23+L23+M23+N23</f>
        <v>330</v>
      </c>
      <c r="P23" s="1"/>
    </row>
    <row r="24" spans="1:16" s="8" customFormat="1" ht="45.75" customHeight="1">
      <c r="A24" s="92" t="s">
        <v>20</v>
      </c>
      <c r="B24" s="94" t="s">
        <v>23</v>
      </c>
      <c r="C24" s="95"/>
      <c r="D24" s="83" t="s">
        <v>84</v>
      </c>
      <c r="E24" s="84"/>
      <c r="F24" s="94" t="s">
        <v>18</v>
      </c>
      <c r="G24" s="98"/>
      <c r="H24" s="95"/>
      <c r="I24" s="21" t="s">
        <v>4</v>
      </c>
      <c r="J24" s="16">
        <v>16723.90713</v>
      </c>
      <c r="K24" s="16">
        <v>16723.90713</v>
      </c>
      <c r="L24" s="16">
        <v>16723.90713</v>
      </c>
      <c r="M24" s="16">
        <v>16723.90713</v>
      </c>
      <c r="N24" s="16">
        <v>16723.90713</v>
      </c>
      <c r="O24" s="17">
        <f t="shared" si="0"/>
        <v>83619.53565</v>
      </c>
      <c r="P24" s="36"/>
    </row>
    <row r="25" spans="1:16" s="8" customFormat="1" ht="64.5" customHeight="1">
      <c r="A25" s="81"/>
      <c r="B25" s="85"/>
      <c r="C25" s="86"/>
      <c r="D25" s="85"/>
      <c r="E25" s="86"/>
      <c r="F25" s="85"/>
      <c r="G25" s="90"/>
      <c r="H25" s="86"/>
      <c r="I25" s="21" t="s">
        <v>5</v>
      </c>
      <c r="J25" s="16">
        <v>10</v>
      </c>
      <c r="K25" s="16">
        <v>10</v>
      </c>
      <c r="L25" s="16">
        <v>10</v>
      </c>
      <c r="M25" s="16">
        <v>10</v>
      </c>
      <c r="N25" s="16">
        <v>10</v>
      </c>
      <c r="O25" s="17">
        <f t="shared" si="0"/>
        <v>50</v>
      </c>
      <c r="P25" s="36"/>
    </row>
    <row r="26" spans="1:16" s="8" customFormat="1" ht="54.75" customHeight="1">
      <c r="A26" s="82"/>
      <c r="B26" s="87"/>
      <c r="C26" s="88"/>
      <c r="D26" s="87"/>
      <c r="E26" s="88"/>
      <c r="F26" s="87"/>
      <c r="G26" s="91"/>
      <c r="H26" s="88"/>
      <c r="I26" s="21" t="s">
        <v>6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>
        <f t="shared" si="0"/>
        <v>0</v>
      </c>
      <c r="P26" s="36"/>
    </row>
    <row r="27" spans="1:16" ht="45" customHeight="1">
      <c r="A27" s="92" t="s">
        <v>22</v>
      </c>
      <c r="B27" s="94" t="s">
        <v>59</v>
      </c>
      <c r="C27" s="95"/>
      <c r="D27" s="83" t="s">
        <v>84</v>
      </c>
      <c r="E27" s="84"/>
      <c r="F27" s="94" t="s">
        <v>18</v>
      </c>
      <c r="G27" s="98"/>
      <c r="H27" s="95"/>
      <c r="I27" s="10" t="s">
        <v>4</v>
      </c>
      <c r="J27" s="16">
        <v>800</v>
      </c>
      <c r="K27" s="16">
        <v>800</v>
      </c>
      <c r="L27" s="16">
        <v>800</v>
      </c>
      <c r="M27" s="16">
        <v>800</v>
      </c>
      <c r="N27" s="16">
        <v>800</v>
      </c>
      <c r="O27" s="17">
        <f t="shared" si="0"/>
        <v>4000</v>
      </c>
      <c r="P27" s="1"/>
    </row>
    <row r="28" spans="1:16" ht="47.25" customHeight="1">
      <c r="A28" s="93"/>
      <c r="B28" s="96"/>
      <c r="C28" s="97"/>
      <c r="D28" s="96"/>
      <c r="E28" s="97"/>
      <c r="F28" s="96"/>
      <c r="G28" s="99"/>
      <c r="H28" s="97"/>
      <c r="I28" s="10" t="s">
        <v>6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7">
        <f t="shared" si="0"/>
        <v>0</v>
      </c>
      <c r="P28" s="1"/>
    </row>
    <row r="29" spans="1:16" ht="63.75" customHeight="1">
      <c r="A29" s="92" t="s">
        <v>24</v>
      </c>
      <c r="B29" s="94" t="s">
        <v>70</v>
      </c>
      <c r="C29" s="95"/>
      <c r="D29" s="83" t="s">
        <v>84</v>
      </c>
      <c r="E29" s="84"/>
      <c r="F29" s="94" t="s">
        <v>18</v>
      </c>
      <c r="G29" s="98"/>
      <c r="H29" s="95"/>
      <c r="I29" s="10" t="s">
        <v>4</v>
      </c>
      <c r="J29" s="16">
        <v>45</v>
      </c>
      <c r="K29" s="16">
        <v>45</v>
      </c>
      <c r="L29" s="16">
        <v>45</v>
      </c>
      <c r="M29" s="16">
        <v>45</v>
      </c>
      <c r="N29" s="16">
        <v>45</v>
      </c>
      <c r="O29" s="17">
        <f t="shared" si="0"/>
        <v>225</v>
      </c>
      <c r="P29" s="1"/>
    </row>
    <row r="30" spans="1:16" ht="51" customHeight="1">
      <c r="A30" s="93"/>
      <c r="B30" s="96"/>
      <c r="C30" s="97"/>
      <c r="D30" s="96"/>
      <c r="E30" s="97"/>
      <c r="F30" s="96"/>
      <c r="G30" s="99"/>
      <c r="H30" s="97"/>
      <c r="I30" s="10" t="s">
        <v>6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7">
        <f t="shared" si="0"/>
        <v>0</v>
      </c>
      <c r="P30" s="1"/>
    </row>
    <row r="31" spans="1:16" ht="29.25" customHeight="1">
      <c r="A31" s="48" t="s">
        <v>25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1"/>
    </row>
    <row r="32" spans="1:16" ht="127.5" customHeight="1">
      <c r="A32" s="20" t="s">
        <v>26</v>
      </c>
      <c r="B32" s="83" t="s">
        <v>72</v>
      </c>
      <c r="C32" s="84"/>
      <c r="D32" s="83" t="s">
        <v>84</v>
      </c>
      <c r="E32" s="84"/>
      <c r="F32" s="83" t="s">
        <v>62</v>
      </c>
      <c r="G32" s="89"/>
      <c r="H32" s="84"/>
      <c r="I32" s="10" t="s">
        <v>4</v>
      </c>
      <c r="J32" s="16">
        <v>500</v>
      </c>
      <c r="K32" s="16">
        <v>500</v>
      </c>
      <c r="L32" s="16">
        <v>500</v>
      </c>
      <c r="M32" s="16">
        <v>500</v>
      </c>
      <c r="N32" s="16">
        <v>500</v>
      </c>
      <c r="O32" s="16">
        <f aca="true" t="shared" si="1" ref="O32:O37">SUM(J32:N32)</f>
        <v>2500</v>
      </c>
      <c r="P32" s="1"/>
    </row>
    <row r="33" spans="1:16" ht="113.25" customHeight="1">
      <c r="A33" s="20" t="s">
        <v>28</v>
      </c>
      <c r="B33" s="83" t="s">
        <v>27</v>
      </c>
      <c r="C33" s="84"/>
      <c r="D33" s="83" t="s">
        <v>84</v>
      </c>
      <c r="E33" s="84"/>
      <c r="F33" s="83" t="s">
        <v>69</v>
      </c>
      <c r="G33" s="89"/>
      <c r="H33" s="84"/>
      <c r="I33" s="10" t="s">
        <v>4</v>
      </c>
      <c r="J33" s="16">
        <v>50</v>
      </c>
      <c r="K33" s="16">
        <v>50</v>
      </c>
      <c r="L33" s="16">
        <v>50</v>
      </c>
      <c r="M33" s="16">
        <v>50</v>
      </c>
      <c r="N33" s="16">
        <v>50</v>
      </c>
      <c r="O33" s="16">
        <f t="shared" si="1"/>
        <v>250</v>
      </c>
      <c r="P33" s="1"/>
    </row>
    <row r="34" spans="1:16" s="8" customFormat="1" ht="45" customHeight="1">
      <c r="A34" s="80" t="s">
        <v>30</v>
      </c>
      <c r="B34" s="83" t="s">
        <v>29</v>
      </c>
      <c r="C34" s="84"/>
      <c r="D34" s="83" t="s">
        <v>84</v>
      </c>
      <c r="E34" s="84"/>
      <c r="F34" s="83" t="s">
        <v>62</v>
      </c>
      <c r="G34" s="89"/>
      <c r="H34" s="84"/>
      <c r="I34" s="21" t="s">
        <v>4</v>
      </c>
      <c r="J34" s="16">
        <v>8122.74834</v>
      </c>
      <c r="K34" s="16">
        <v>8122.74834</v>
      </c>
      <c r="L34" s="16">
        <v>8122.74834</v>
      </c>
      <c r="M34" s="16">
        <v>8122.74834</v>
      </c>
      <c r="N34" s="16">
        <v>8122.74834</v>
      </c>
      <c r="O34" s="16">
        <f t="shared" si="1"/>
        <v>40613.7417</v>
      </c>
      <c r="P34" s="36"/>
    </row>
    <row r="35" spans="1:16" s="8" customFormat="1" ht="66" customHeight="1">
      <c r="A35" s="81"/>
      <c r="B35" s="85"/>
      <c r="C35" s="86"/>
      <c r="D35" s="85"/>
      <c r="E35" s="86"/>
      <c r="F35" s="87"/>
      <c r="G35" s="91"/>
      <c r="H35" s="88"/>
      <c r="I35" s="21" t="s">
        <v>6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f t="shared" si="1"/>
        <v>0</v>
      </c>
      <c r="P35" s="36"/>
    </row>
    <row r="36" spans="1:16" s="8" customFormat="1" ht="48.75" customHeight="1">
      <c r="A36" s="81"/>
      <c r="B36" s="85"/>
      <c r="C36" s="86"/>
      <c r="D36" s="85"/>
      <c r="E36" s="86"/>
      <c r="F36" s="83" t="s">
        <v>69</v>
      </c>
      <c r="G36" s="89"/>
      <c r="H36" s="84"/>
      <c r="I36" s="21" t="s">
        <v>4</v>
      </c>
      <c r="J36" s="16">
        <v>8104.17961</v>
      </c>
      <c r="K36" s="16">
        <v>8104.17961</v>
      </c>
      <c r="L36" s="16">
        <v>8104.17961</v>
      </c>
      <c r="M36" s="16">
        <v>8104.17961</v>
      </c>
      <c r="N36" s="16">
        <v>8104.17961</v>
      </c>
      <c r="O36" s="16">
        <f t="shared" si="1"/>
        <v>40520.89805</v>
      </c>
      <c r="P36" s="36"/>
    </row>
    <row r="37" spans="1:16" s="8" customFormat="1" ht="59.25" customHeight="1">
      <c r="A37" s="82"/>
      <c r="B37" s="87"/>
      <c r="C37" s="88"/>
      <c r="D37" s="87"/>
      <c r="E37" s="88"/>
      <c r="F37" s="87"/>
      <c r="G37" s="91"/>
      <c r="H37" s="88"/>
      <c r="I37" s="21" t="s">
        <v>6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"/>
        <v>0</v>
      </c>
      <c r="P37" s="36"/>
    </row>
    <row r="38" spans="1:16" ht="23.25" customHeight="1">
      <c r="A38" s="109" t="s">
        <v>93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2"/>
    </row>
    <row r="39" spans="1:16" ht="34.5" customHeight="1">
      <c r="A39" s="48" t="s">
        <v>32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"/>
    </row>
    <row r="40" spans="1:16" ht="83.25" customHeight="1">
      <c r="A40" s="20" t="s">
        <v>33</v>
      </c>
      <c r="B40" s="83" t="s">
        <v>34</v>
      </c>
      <c r="C40" s="84"/>
      <c r="D40" s="83" t="s">
        <v>84</v>
      </c>
      <c r="E40" s="84"/>
      <c r="F40" s="83" t="s">
        <v>12</v>
      </c>
      <c r="G40" s="89"/>
      <c r="H40" s="84"/>
      <c r="I40" s="10" t="s">
        <v>4</v>
      </c>
      <c r="J40" s="16">
        <v>40</v>
      </c>
      <c r="K40" s="16">
        <v>40</v>
      </c>
      <c r="L40" s="16">
        <v>40</v>
      </c>
      <c r="M40" s="16">
        <v>40</v>
      </c>
      <c r="N40" s="16">
        <v>40</v>
      </c>
      <c r="O40" s="16">
        <f>J40+K40+L40+M40+N40</f>
        <v>200</v>
      </c>
      <c r="P40" s="3"/>
    </row>
    <row r="41" spans="1:16" ht="74.25" customHeight="1">
      <c r="A41" s="20" t="s">
        <v>35</v>
      </c>
      <c r="B41" s="83" t="s">
        <v>36</v>
      </c>
      <c r="C41" s="84"/>
      <c r="D41" s="83" t="s">
        <v>84</v>
      </c>
      <c r="E41" s="84"/>
      <c r="F41" s="83" t="s">
        <v>12</v>
      </c>
      <c r="G41" s="89"/>
      <c r="H41" s="84"/>
      <c r="I41" s="10" t="s">
        <v>4</v>
      </c>
      <c r="J41" s="16">
        <v>300</v>
      </c>
      <c r="K41" s="16">
        <v>300</v>
      </c>
      <c r="L41" s="16">
        <v>300</v>
      </c>
      <c r="M41" s="16">
        <v>300</v>
      </c>
      <c r="N41" s="16">
        <v>300</v>
      </c>
      <c r="O41" s="16">
        <f>J41+K41+L41+M41+N41</f>
        <v>1500</v>
      </c>
      <c r="P41" s="3"/>
    </row>
    <row r="42" spans="1:16" s="8" customFormat="1" ht="75" customHeight="1">
      <c r="A42" s="44" t="s">
        <v>37</v>
      </c>
      <c r="B42" s="83" t="s">
        <v>38</v>
      </c>
      <c r="C42" s="84"/>
      <c r="D42" s="83" t="s">
        <v>84</v>
      </c>
      <c r="E42" s="84"/>
      <c r="F42" s="83" t="s">
        <v>12</v>
      </c>
      <c r="G42" s="89"/>
      <c r="H42" s="84"/>
      <c r="I42" s="43" t="s">
        <v>4</v>
      </c>
      <c r="J42" s="16">
        <v>3695</v>
      </c>
      <c r="K42" s="16">
        <v>3695</v>
      </c>
      <c r="L42" s="16">
        <v>3695</v>
      </c>
      <c r="M42" s="16">
        <v>3695</v>
      </c>
      <c r="N42" s="16">
        <v>3695</v>
      </c>
      <c r="O42" s="16">
        <f>J42+K42+L42+M42+N42</f>
        <v>18475</v>
      </c>
      <c r="P42" s="9"/>
    </row>
    <row r="43" spans="1:16" ht="31.5" customHeight="1">
      <c r="A43" s="48" t="s">
        <v>42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3"/>
    </row>
    <row r="44" spans="1:16" ht="75" customHeight="1">
      <c r="A44" s="20" t="s">
        <v>43</v>
      </c>
      <c r="B44" s="83" t="s">
        <v>44</v>
      </c>
      <c r="C44" s="84"/>
      <c r="D44" s="83" t="s">
        <v>84</v>
      </c>
      <c r="E44" s="84"/>
      <c r="F44" s="83" t="s">
        <v>12</v>
      </c>
      <c r="G44" s="89"/>
      <c r="H44" s="84"/>
      <c r="I44" s="10" t="s">
        <v>4</v>
      </c>
      <c r="J44" s="16">
        <v>250</v>
      </c>
      <c r="K44" s="16">
        <v>250</v>
      </c>
      <c r="L44" s="16">
        <v>250</v>
      </c>
      <c r="M44" s="16">
        <v>250</v>
      </c>
      <c r="N44" s="16">
        <v>250</v>
      </c>
      <c r="O44" s="16">
        <f>SUM(J44:N44)</f>
        <v>1250</v>
      </c>
      <c r="P44" s="3"/>
    </row>
    <row r="45" spans="1:16" ht="78" customHeight="1">
      <c r="A45" s="20" t="s">
        <v>45</v>
      </c>
      <c r="B45" s="83" t="s">
        <v>46</v>
      </c>
      <c r="C45" s="84"/>
      <c r="D45" s="83" t="s">
        <v>84</v>
      </c>
      <c r="E45" s="84"/>
      <c r="F45" s="83" t="s">
        <v>12</v>
      </c>
      <c r="G45" s="89"/>
      <c r="H45" s="84"/>
      <c r="I45" s="10" t="s">
        <v>4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6">
        <f>SUM(J45:N45)</f>
        <v>500</v>
      </c>
      <c r="P45" s="3"/>
    </row>
    <row r="46" spans="1:16" ht="126" customHeight="1">
      <c r="A46" s="10" t="s">
        <v>47</v>
      </c>
      <c r="B46" s="50" t="s">
        <v>74</v>
      </c>
      <c r="C46" s="50"/>
      <c r="D46" s="50" t="s">
        <v>84</v>
      </c>
      <c r="E46" s="50"/>
      <c r="F46" s="68" t="s">
        <v>12</v>
      </c>
      <c r="G46" s="69"/>
      <c r="H46" s="70"/>
      <c r="I46" s="10" t="s">
        <v>4</v>
      </c>
      <c r="J46" s="16">
        <v>400</v>
      </c>
      <c r="K46" s="16">
        <v>400</v>
      </c>
      <c r="L46" s="16">
        <v>400</v>
      </c>
      <c r="M46" s="16">
        <v>400</v>
      </c>
      <c r="N46" s="16">
        <v>400</v>
      </c>
      <c r="O46" s="16">
        <f>SUM(J46:N46)</f>
        <v>2000</v>
      </c>
      <c r="P46" s="3"/>
    </row>
    <row r="47" spans="1:16" ht="64.5" customHeight="1">
      <c r="A47" s="20" t="s">
        <v>114</v>
      </c>
      <c r="B47" s="20" t="s">
        <v>79</v>
      </c>
      <c r="C47" s="10"/>
      <c r="D47" s="68" t="s">
        <v>84</v>
      </c>
      <c r="E47" s="118"/>
      <c r="F47" s="83" t="s">
        <v>78</v>
      </c>
      <c r="G47" s="89"/>
      <c r="H47" s="84"/>
      <c r="I47" s="10" t="s">
        <v>6</v>
      </c>
      <c r="J47" s="16">
        <f>K47+L47+M47</f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3"/>
    </row>
    <row r="48" spans="1:16" ht="21" customHeight="1">
      <c r="A48" s="48" t="s">
        <v>107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1"/>
    </row>
    <row r="49" spans="1:16" ht="113.25" customHeight="1">
      <c r="A49" s="12" t="s">
        <v>108</v>
      </c>
      <c r="B49" s="68" t="s">
        <v>11</v>
      </c>
      <c r="C49" s="70"/>
      <c r="D49" s="83" t="s">
        <v>84</v>
      </c>
      <c r="E49" s="84"/>
      <c r="F49" s="83" t="s">
        <v>12</v>
      </c>
      <c r="G49" s="89"/>
      <c r="H49" s="84"/>
      <c r="I49" s="10" t="s">
        <v>4</v>
      </c>
      <c r="J49" s="16">
        <v>20</v>
      </c>
      <c r="K49" s="16">
        <v>20</v>
      </c>
      <c r="L49" s="16">
        <v>20</v>
      </c>
      <c r="M49" s="16">
        <v>20</v>
      </c>
      <c r="N49" s="16">
        <v>20</v>
      </c>
      <c r="O49" s="17">
        <f>J49+K49+L49+M49+N49</f>
        <v>100</v>
      </c>
      <c r="P49" s="1"/>
    </row>
    <row r="50" spans="1:16" ht="21" customHeight="1">
      <c r="A50" s="68" t="s">
        <v>109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"/>
    </row>
    <row r="51" spans="1:16" ht="81" customHeight="1">
      <c r="A51" s="20" t="s">
        <v>110</v>
      </c>
      <c r="B51" s="80" t="s">
        <v>31</v>
      </c>
      <c r="C51" s="80"/>
      <c r="D51" s="80" t="s">
        <v>84</v>
      </c>
      <c r="E51" s="80"/>
      <c r="F51" s="80" t="s">
        <v>12</v>
      </c>
      <c r="G51" s="80"/>
      <c r="H51" s="80"/>
      <c r="I51" s="10" t="s">
        <v>4</v>
      </c>
      <c r="J51" s="16">
        <v>20</v>
      </c>
      <c r="K51" s="16">
        <v>20</v>
      </c>
      <c r="L51" s="16">
        <v>20</v>
      </c>
      <c r="M51" s="16">
        <v>20</v>
      </c>
      <c r="N51" s="16">
        <v>20</v>
      </c>
      <c r="O51" s="16">
        <f>SUM(J51:N51)</f>
        <v>100</v>
      </c>
      <c r="P51" s="1"/>
    </row>
    <row r="52" spans="1:16" ht="30" customHeight="1">
      <c r="A52" s="48" t="s">
        <v>111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1"/>
    </row>
    <row r="53" spans="1:16" ht="87" customHeight="1">
      <c r="A53" s="18" t="s">
        <v>112</v>
      </c>
      <c r="B53" s="126" t="s">
        <v>15</v>
      </c>
      <c r="C53" s="127"/>
      <c r="D53" s="83" t="s">
        <v>84</v>
      </c>
      <c r="E53" s="84"/>
      <c r="F53" s="94" t="s">
        <v>12</v>
      </c>
      <c r="G53" s="98"/>
      <c r="H53" s="95"/>
      <c r="I53" s="10" t="s">
        <v>4</v>
      </c>
      <c r="J53" s="16">
        <v>50</v>
      </c>
      <c r="K53" s="16">
        <v>50</v>
      </c>
      <c r="L53" s="16">
        <v>50</v>
      </c>
      <c r="M53" s="16">
        <v>50</v>
      </c>
      <c r="N53" s="16">
        <v>50</v>
      </c>
      <c r="O53" s="17">
        <f>SUM(J53:N53)</f>
        <v>250</v>
      </c>
      <c r="P53" s="1"/>
    </row>
    <row r="54" spans="1:16" ht="94.5" customHeight="1">
      <c r="A54" s="18" t="s">
        <v>113</v>
      </c>
      <c r="B54" s="28" t="s">
        <v>67</v>
      </c>
      <c r="C54" s="19"/>
      <c r="D54" s="83" t="s">
        <v>84</v>
      </c>
      <c r="E54" s="84"/>
      <c r="F54" s="94" t="s">
        <v>12</v>
      </c>
      <c r="G54" s="98"/>
      <c r="H54" s="95"/>
      <c r="I54" s="10" t="s">
        <v>4</v>
      </c>
      <c r="J54" s="16">
        <v>500</v>
      </c>
      <c r="K54" s="16">
        <v>500</v>
      </c>
      <c r="L54" s="16">
        <v>500</v>
      </c>
      <c r="M54" s="16">
        <v>500</v>
      </c>
      <c r="N54" s="16">
        <v>500</v>
      </c>
      <c r="O54" s="17">
        <f>SUM(J54:N54)</f>
        <v>2500</v>
      </c>
      <c r="P54" s="1"/>
    </row>
    <row r="55" spans="1:16" s="8" customFormat="1" ht="30" customHeight="1">
      <c r="A55" s="109" t="s">
        <v>94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9"/>
    </row>
    <row r="56" spans="1:16" ht="54" customHeight="1">
      <c r="A56" s="48" t="s">
        <v>95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3"/>
    </row>
    <row r="57" spans="1:16" ht="81.75" customHeight="1">
      <c r="A57" s="30" t="s">
        <v>96</v>
      </c>
      <c r="B57" s="87" t="s">
        <v>63</v>
      </c>
      <c r="C57" s="88"/>
      <c r="D57" s="50" t="s">
        <v>84</v>
      </c>
      <c r="E57" s="50"/>
      <c r="F57" s="68" t="s">
        <v>52</v>
      </c>
      <c r="G57" s="69"/>
      <c r="H57" s="70"/>
      <c r="I57" s="10" t="s">
        <v>4</v>
      </c>
      <c r="J57" s="16">
        <v>100</v>
      </c>
      <c r="K57" s="16">
        <v>100</v>
      </c>
      <c r="L57" s="16">
        <v>100</v>
      </c>
      <c r="M57" s="16">
        <v>100</v>
      </c>
      <c r="N57" s="16">
        <v>100</v>
      </c>
      <c r="O57" s="16">
        <f>SUM(J57:N57)</f>
        <v>500</v>
      </c>
      <c r="P57" s="3"/>
    </row>
    <row r="58" spans="1:16" ht="69.75" customHeight="1">
      <c r="A58" s="30" t="s">
        <v>97</v>
      </c>
      <c r="B58" s="87" t="s">
        <v>54</v>
      </c>
      <c r="C58" s="88"/>
      <c r="D58" s="50" t="s">
        <v>84</v>
      </c>
      <c r="E58" s="50"/>
      <c r="F58" s="68" t="s">
        <v>52</v>
      </c>
      <c r="G58" s="69"/>
      <c r="H58" s="70"/>
      <c r="I58" s="10" t="s">
        <v>4</v>
      </c>
      <c r="J58" s="16">
        <v>30</v>
      </c>
      <c r="K58" s="16">
        <v>30</v>
      </c>
      <c r="L58" s="16">
        <v>30</v>
      </c>
      <c r="M58" s="16">
        <v>30</v>
      </c>
      <c r="N58" s="16">
        <v>30</v>
      </c>
      <c r="O58" s="16">
        <f>SUM(J58:N58)</f>
        <v>150</v>
      </c>
      <c r="P58" s="3"/>
    </row>
    <row r="59" spans="1:16" ht="23.25" customHeight="1">
      <c r="A59" s="48" t="s">
        <v>100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3"/>
    </row>
    <row r="60" spans="1:16" ht="87.75" customHeight="1">
      <c r="A60" s="30" t="s">
        <v>98</v>
      </c>
      <c r="B60" s="87" t="s">
        <v>55</v>
      </c>
      <c r="C60" s="88"/>
      <c r="D60" s="50" t="s">
        <v>76</v>
      </c>
      <c r="E60" s="50"/>
      <c r="F60" s="68" t="s">
        <v>52</v>
      </c>
      <c r="G60" s="69"/>
      <c r="H60" s="70"/>
      <c r="I60" s="10" t="s">
        <v>4</v>
      </c>
      <c r="J60" s="16">
        <v>50</v>
      </c>
      <c r="K60" s="16">
        <v>50</v>
      </c>
      <c r="L60" s="16">
        <v>50</v>
      </c>
      <c r="M60" s="16">
        <v>50</v>
      </c>
      <c r="N60" s="16">
        <v>50</v>
      </c>
      <c r="O60" s="16">
        <f>SUM(J60:N60)</f>
        <v>250</v>
      </c>
      <c r="P60" s="3"/>
    </row>
    <row r="61" spans="1:16" ht="21.75" customHeight="1">
      <c r="A61" s="68" t="s">
        <v>101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3"/>
    </row>
    <row r="62" spans="1:16" ht="76.5" customHeight="1">
      <c r="A62" s="10" t="s">
        <v>99</v>
      </c>
      <c r="B62" s="50" t="s">
        <v>56</v>
      </c>
      <c r="C62" s="50"/>
      <c r="D62" s="50" t="s">
        <v>76</v>
      </c>
      <c r="E62" s="50"/>
      <c r="F62" s="68" t="s">
        <v>52</v>
      </c>
      <c r="G62" s="69"/>
      <c r="H62" s="70"/>
      <c r="I62" s="10" t="s">
        <v>4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f>SUM(J62:N62)</f>
        <v>0</v>
      </c>
      <c r="P62" s="3"/>
    </row>
    <row r="63" spans="1:16" ht="28.5" customHeight="1">
      <c r="A63" s="57" t="s">
        <v>102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3"/>
    </row>
    <row r="64" spans="1:16" s="8" customFormat="1" ht="21.75" customHeight="1">
      <c r="A64" s="48" t="s">
        <v>103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9"/>
    </row>
    <row r="65" spans="1:16" s="8" customFormat="1" ht="83.25" customHeight="1">
      <c r="A65" s="38" t="s">
        <v>51</v>
      </c>
      <c r="B65" s="50" t="s">
        <v>64</v>
      </c>
      <c r="C65" s="50"/>
      <c r="D65" s="50" t="s">
        <v>84</v>
      </c>
      <c r="E65" s="50"/>
      <c r="F65" s="68" t="s">
        <v>12</v>
      </c>
      <c r="G65" s="69"/>
      <c r="H65" s="70"/>
      <c r="I65" s="38" t="s">
        <v>4</v>
      </c>
      <c r="J65" s="16">
        <v>100</v>
      </c>
      <c r="K65" s="16">
        <v>100</v>
      </c>
      <c r="L65" s="16">
        <v>100</v>
      </c>
      <c r="M65" s="16">
        <v>100</v>
      </c>
      <c r="N65" s="16">
        <v>100</v>
      </c>
      <c r="O65" s="16">
        <f>SUM(J65:N65)</f>
        <v>500</v>
      </c>
      <c r="P65" s="9"/>
    </row>
    <row r="66" spans="1:16" s="8" customFormat="1" ht="62.25" customHeight="1">
      <c r="A66" s="38" t="s">
        <v>53</v>
      </c>
      <c r="B66" s="50" t="s">
        <v>73</v>
      </c>
      <c r="C66" s="50"/>
      <c r="D66" s="50" t="s">
        <v>84</v>
      </c>
      <c r="E66" s="50"/>
      <c r="F66" s="68" t="s">
        <v>12</v>
      </c>
      <c r="G66" s="69"/>
      <c r="H66" s="70"/>
      <c r="I66" s="38" t="s">
        <v>4</v>
      </c>
      <c r="J66" s="16">
        <v>700</v>
      </c>
      <c r="K66" s="16">
        <v>700</v>
      </c>
      <c r="L66" s="16">
        <v>700</v>
      </c>
      <c r="M66" s="16">
        <v>700</v>
      </c>
      <c r="N66" s="16">
        <v>700</v>
      </c>
      <c r="O66" s="16">
        <f>SUM(J66:N66)</f>
        <v>3500</v>
      </c>
      <c r="P66" s="9"/>
    </row>
    <row r="67" spans="1:16" s="8" customFormat="1" ht="63.75" customHeight="1">
      <c r="A67" s="38" t="s">
        <v>104</v>
      </c>
      <c r="B67" s="50" t="s">
        <v>60</v>
      </c>
      <c r="C67" s="50"/>
      <c r="D67" s="50" t="s">
        <v>84</v>
      </c>
      <c r="E67" s="50"/>
      <c r="F67" s="68" t="s">
        <v>12</v>
      </c>
      <c r="G67" s="69"/>
      <c r="H67" s="70"/>
      <c r="I67" s="38" t="s">
        <v>4</v>
      </c>
      <c r="J67" s="16">
        <v>500</v>
      </c>
      <c r="K67" s="16">
        <v>500</v>
      </c>
      <c r="L67" s="16">
        <v>500</v>
      </c>
      <c r="M67" s="16">
        <v>500</v>
      </c>
      <c r="N67" s="16">
        <v>500</v>
      </c>
      <c r="O67" s="16">
        <f>SUM(J67:N67)</f>
        <v>2500</v>
      </c>
      <c r="P67" s="9"/>
    </row>
    <row r="68" spans="1:16" s="8" customFormat="1" ht="53.25" customHeight="1">
      <c r="A68" s="38" t="s">
        <v>105</v>
      </c>
      <c r="B68" s="68" t="s">
        <v>80</v>
      </c>
      <c r="C68" s="70"/>
      <c r="D68" s="68" t="s">
        <v>84</v>
      </c>
      <c r="E68" s="111"/>
      <c r="F68" s="68" t="s">
        <v>81</v>
      </c>
      <c r="G68" s="69"/>
      <c r="H68" s="70"/>
      <c r="I68" s="38" t="s">
        <v>4</v>
      </c>
      <c r="J68" s="16">
        <v>10</v>
      </c>
      <c r="K68" s="16">
        <v>10</v>
      </c>
      <c r="L68" s="16">
        <v>10</v>
      </c>
      <c r="M68" s="16">
        <v>10</v>
      </c>
      <c r="N68" s="16">
        <v>10</v>
      </c>
      <c r="O68" s="16">
        <f>SUM(J68:N68)</f>
        <v>50</v>
      </c>
      <c r="P68" s="9"/>
    </row>
    <row r="69" spans="1:16" s="8" customFormat="1" ht="18" customHeight="1">
      <c r="A69" s="48" t="s">
        <v>106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9"/>
    </row>
    <row r="70" spans="1:16" s="8" customFormat="1" ht="72" customHeight="1">
      <c r="A70" s="38" t="s">
        <v>120</v>
      </c>
      <c r="B70" s="50" t="s">
        <v>48</v>
      </c>
      <c r="C70" s="50"/>
      <c r="D70" s="50" t="s">
        <v>84</v>
      </c>
      <c r="E70" s="50"/>
      <c r="F70" s="68" t="s">
        <v>12</v>
      </c>
      <c r="G70" s="69"/>
      <c r="H70" s="70"/>
      <c r="I70" s="38" t="s">
        <v>4</v>
      </c>
      <c r="J70" s="16">
        <v>30</v>
      </c>
      <c r="K70" s="16">
        <v>30</v>
      </c>
      <c r="L70" s="16">
        <v>30</v>
      </c>
      <c r="M70" s="16">
        <v>30</v>
      </c>
      <c r="N70" s="16">
        <v>30</v>
      </c>
      <c r="O70" s="16">
        <f>SUM(J70:N70)</f>
        <v>150</v>
      </c>
      <c r="P70" s="9"/>
    </row>
    <row r="71" spans="1:16" s="8" customFormat="1" ht="63" customHeight="1">
      <c r="A71" s="38" t="s">
        <v>121</v>
      </c>
      <c r="B71" s="50" t="s">
        <v>49</v>
      </c>
      <c r="C71" s="50"/>
      <c r="D71" s="50" t="s">
        <v>84</v>
      </c>
      <c r="E71" s="50"/>
      <c r="F71" s="68" t="s">
        <v>12</v>
      </c>
      <c r="G71" s="69"/>
      <c r="H71" s="70"/>
      <c r="I71" s="38" t="s">
        <v>4</v>
      </c>
      <c r="J71" s="16">
        <v>20</v>
      </c>
      <c r="K71" s="16">
        <v>20</v>
      </c>
      <c r="L71" s="16">
        <v>20</v>
      </c>
      <c r="M71" s="16">
        <v>20</v>
      </c>
      <c r="N71" s="16">
        <v>20</v>
      </c>
      <c r="O71" s="16">
        <f>SUM(J71:N71)</f>
        <v>100</v>
      </c>
      <c r="P71" s="9"/>
    </row>
    <row r="72" spans="1:16" s="8" customFormat="1" ht="66" customHeight="1">
      <c r="A72" s="38" t="s">
        <v>122</v>
      </c>
      <c r="B72" s="50" t="s">
        <v>50</v>
      </c>
      <c r="C72" s="50"/>
      <c r="D72" s="50" t="s">
        <v>84</v>
      </c>
      <c r="E72" s="50"/>
      <c r="F72" s="68" t="s">
        <v>12</v>
      </c>
      <c r="G72" s="69"/>
      <c r="H72" s="70"/>
      <c r="I72" s="38" t="s">
        <v>4</v>
      </c>
      <c r="J72" s="16">
        <v>20</v>
      </c>
      <c r="K72" s="16">
        <v>20</v>
      </c>
      <c r="L72" s="16">
        <v>20</v>
      </c>
      <c r="M72" s="16">
        <v>20</v>
      </c>
      <c r="N72" s="16">
        <v>20</v>
      </c>
      <c r="O72" s="16">
        <f>SUM(J72:N72)</f>
        <v>100</v>
      </c>
      <c r="P72" s="9"/>
    </row>
    <row r="73" spans="1:16" ht="16.5" customHeight="1">
      <c r="A73" s="59"/>
      <c r="B73" s="60"/>
      <c r="C73" s="60"/>
      <c r="D73" s="60"/>
      <c r="E73" s="60"/>
      <c r="F73" s="60"/>
      <c r="G73" s="60"/>
      <c r="H73" s="61"/>
      <c r="I73" s="32" t="s">
        <v>86</v>
      </c>
      <c r="J73" s="22">
        <f aca="true" t="shared" si="2" ref="J73:O73">J13+J16+J49+J53+J54+J22+J23+J24+J27+J29+J32+J33+J34+J36+J51+J40+J41+J42+J7+J18+J10+J11+J47+J44+J45+J46+J65+J66+J67+J68+J70+J71+J72+J57+J58+J60+J62+J14+J19+J25</f>
        <v>95502.32324000001</v>
      </c>
      <c r="K73" s="22">
        <f t="shared" si="2"/>
        <v>95502.32324000001</v>
      </c>
      <c r="L73" s="22">
        <f t="shared" si="2"/>
        <v>95502.32324000001</v>
      </c>
      <c r="M73" s="22">
        <f t="shared" si="2"/>
        <v>95502.32324000001</v>
      </c>
      <c r="N73" s="22">
        <f t="shared" si="2"/>
        <v>95502.32324000001</v>
      </c>
      <c r="O73" s="22">
        <f t="shared" si="2"/>
        <v>477511.61620000005</v>
      </c>
      <c r="P73" s="7" t="e">
        <f>#REF!+P62+P60+P58+P57+P72+P71+P70+#REF!+#REF!+P67+P66+P65+#REF!+P46+P45+P44+#REF!+#REF!+P10+P18+P15+P42+P41+P40+P51+P36+P34+P33+P32+P29+P27+P24+P23+#REF!+P22+P54+#REF!+P53+P49+P13+P9+P68+P11+#REF!+#REF!</f>
        <v>#REF!</v>
      </c>
    </row>
    <row r="74" spans="1:16" ht="16.5" customHeight="1">
      <c r="A74" s="62"/>
      <c r="B74" s="63"/>
      <c r="C74" s="63"/>
      <c r="D74" s="63"/>
      <c r="E74" s="63"/>
      <c r="F74" s="63"/>
      <c r="G74" s="63"/>
      <c r="H74" s="64"/>
      <c r="I74" s="32" t="s">
        <v>88</v>
      </c>
      <c r="J74" s="22"/>
      <c r="K74" s="22"/>
      <c r="L74" s="22"/>
      <c r="M74" s="22"/>
      <c r="N74" s="22"/>
      <c r="O74" s="22"/>
      <c r="P74" s="31"/>
    </row>
    <row r="75" spans="1:16" ht="63" customHeight="1">
      <c r="A75" s="62"/>
      <c r="B75" s="63"/>
      <c r="C75" s="63"/>
      <c r="D75" s="63"/>
      <c r="E75" s="63"/>
      <c r="F75" s="63"/>
      <c r="G75" s="63"/>
      <c r="H75" s="64"/>
      <c r="I75" s="11" t="s">
        <v>4</v>
      </c>
      <c r="J75" s="22">
        <f aca="true" t="shared" si="3" ref="J75:O75">J62+J60+J58+J57+J72+J71+J70+J68+J67+J66+J65+J46+J45+J44+J18+J7+J42+J41+J40+J51+J36+J34+J33+J32+J29+J27+J24+J23+J22+J54+J53+J49+J16+J13</f>
        <v>93616.07794999999</v>
      </c>
      <c r="K75" s="22">
        <f t="shared" si="3"/>
        <v>93616.07794999999</v>
      </c>
      <c r="L75" s="22">
        <f t="shared" si="3"/>
        <v>93616.07794999999</v>
      </c>
      <c r="M75" s="22">
        <f t="shared" si="3"/>
        <v>93616.07794999999</v>
      </c>
      <c r="N75" s="22">
        <f t="shared" si="3"/>
        <v>93616.07794999999</v>
      </c>
      <c r="O75" s="22">
        <f t="shared" si="3"/>
        <v>468080.3897500001</v>
      </c>
      <c r="P75" s="31"/>
    </row>
    <row r="76" spans="1:16" ht="54" customHeight="1">
      <c r="A76" s="62"/>
      <c r="B76" s="63"/>
      <c r="C76" s="63"/>
      <c r="D76" s="63"/>
      <c r="E76" s="63"/>
      <c r="F76" s="63"/>
      <c r="G76" s="63"/>
      <c r="H76" s="64"/>
      <c r="I76" s="11" t="s">
        <v>5</v>
      </c>
      <c r="J76" s="22">
        <f aca="true" t="shared" si="4" ref="J76:O76">J14+J25+J8+J19</f>
        <v>1886.24529</v>
      </c>
      <c r="K76" s="22">
        <f t="shared" si="4"/>
        <v>1886.24529</v>
      </c>
      <c r="L76" s="22">
        <f t="shared" si="4"/>
        <v>1886.24529</v>
      </c>
      <c r="M76" s="22">
        <f t="shared" si="4"/>
        <v>1886.24529</v>
      </c>
      <c r="N76" s="22">
        <f t="shared" si="4"/>
        <v>1886.24529</v>
      </c>
      <c r="O76" s="22">
        <f t="shared" si="4"/>
        <v>9431.22645</v>
      </c>
      <c r="P76" s="31"/>
    </row>
    <row r="77" spans="1:16" ht="52.5" customHeight="1">
      <c r="A77" s="65"/>
      <c r="B77" s="66"/>
      <c r="C77" s="66"/>
      <c r="D77" s="66"/>
      <c r="E77" s="66"/>
      <c r="F77" s="66"/>
      <c r="G77" s="66"/>
      <c r="H77" s="67"/>
      <c r="I77" s="11" t="s">
        <v>6</v>
      </c>
      <c r="J77" s="22">
        <f aca="true" t="shared" si="5" ref="J77:O77">J20+J9+J37+J35+J30+J28+J26+J15</f>
        <v>0</v>
      </c>
      <c r="K77" s="22">
        <f t="shared" si="5"/>
        <v>0</v>
      </c>
      <c r="L77" s="22">
        <f t="shared" si="5"/>
        <v>0</v>
      </c>
      <c r="M77" s="22">
        <f t="shared" si="5"/>
        <v>0</v>
      </c>
      <c r="N77" s="22">
        <f t="shared" si="5"/>
        <v>0</v>
      </c>
      <c r="O77" s="22">
        <f t="shared" si="5"/>
        <v>0</v>
      </c>
      <c r="P77" s="31"/>
    </row>
    <row r="78" spans="1:16" ht="22.5" customHeight="1">
      <c r="A78" s="51" t="s">
        <v>89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31"/>
    </row>
    <row r="79" spans="1:16" ht="30.75" customHeight="1">
      <c r="A79" s="54"/>
      <c r="B79" s="83" t="s">
        <v>52</v>
      </c>
      <c r="C79" s="89"/>
      <c r="D79" s="89"/>
      <c r="E79" s="89"/>
      <c r="F79" s="71" t="s">
        <v>58</v>
      </c>
      <c r="G79" s="72"/>
      <c r="H79" s="73"/>
      <c r="I79" s="10" t="s">
        <v>87</v>
      </c>
      <c r="J79" s="17">
        <f>J49+J53+J54+J51+J40+J41+J42+J18+J44+J45+J46+J65+J66+J67+J70+J71+J72+J19</f>
        <v>44049.69879</v>
      </c>
      <c r="K79" s="17">
        <f>K49+K53+K54+K51+K40+K41+K42+K18+K44+K45+K46+K65+K66+K67+K70+K71+K72+K19</f>
        <v>44049.69879</v>
      </c>
      <c r="L79" s="17">
        <f>L49+L53+L54+L51+L40+L41+L42+L18+L44+L45+L46+L65+L66+L67+L70+L71+L72+L19</f>
        <v>44049.69879</v>
      </c>
      <c r="M79" s="17">
        <f>M49+M53+M54+M51+M40+M41+M42+M18+M44+M45+M46+M65+M66+M67+M70+M71+M72+M19</f>
        <v>44049.69879</v>
      </c>
      <c r="N79" s="17">
        <f>N49+N53+N54+N51+N40+N41+N42+N18+N44+N45+N46+N65+N66+N67+N70+N71+N72+N19</f>
        <v>44049.69879</v>
      </c>
      <c r="O79" s="17">
        <f>SUM(J79:N79)</f>
        <v>220248.49395</v>
      </c>
      <c r="P79" s="3"/>
    </row>
    <row r="80" spans="1:16" ht="21.75" customHeight="1">
      <c r="A80" s="55"/>
      <c r="B80" s="85"/>
      <c r="C80" s="115"/>
      <c r="D80" s="115"/>
      <c r="E80" s="115"/>
      <c r="F80" s="112"/>
      <c r="G80" s="113"/>
      <c r="H80" s="114"/>
      <c r="I80" s="10" t="s">
        <v>88</v>
      </c>
      <c r="J80" s="17"/>
      <c r="K80" s="17"/>
      <c r="L80" s="17"/>
      <c r="M80" s="17"/>
      <c r="N80" s="17"/>
      <c r="O80" s="17"/>
      <c r="P80" s="3"/>
    </row>
    <row r="81" spans="1:16" ht="30.75" customHeight="1">
      <c r="A81" s="55"/>
      <c r="B81" s="85"/>
      <c r="C81" s="115"/>
      <c r="D81" s="115"/>
      <c r="E81" s="115"/>
      <c r="F81" s="74"/>
      <c r="G81" s="75"/>
      <c r="H81" s="76"/>
      <c r="I81" s="10" t="s">
        <v>4</v>
      </c>
      <c r="J81" s="17">
        <f>J49+J53+J54+J51+J40+J41+J42+J18+J44+J45+J46+J65+J66+J67+J70+J71+J72</f>
        <v>42481.4535</v>
      </c>
      <c r="K81" s="17">
        <f>K49+K53+K54+K51+K40+K41+K42+K18+K44+K45+K46+K65+K66+K67+K70+K71+K72</f>
        <v>42481.4535</v>
      </c>
      <c r="L81" s="17">
        <f>L49+L53+L54+L51+L40+L41+L42+L18+L44+L45+L46+L65+L66+L67+L70+L71+L72</f>
        <v>42481.4535</v>
      </c>
      <c r="M81" s="17">
        <f>M49+M53+M54+M51+M40+M41+M42+M18+M44+M45+M46+M65+M66+M67+M70+M71+M72</f>
        <v>42481.4535</v>
      </c>
      <c r="N81" s="17">
        <f>N49+N53+N54+N51+N40+N41+N42+N18+N44+N45+N46+N65+N66+N67+N70+N71+N72</f>
        <v>42481.4535</v>
      </c>
      <c r="O81" s="17">
        <f>SUM(J81:N81)</f>
        <v>212407.26750000002</v>
      </c>
      <c r="P81" s="3"/>
    </row>
    <row r="82" spans="1:16" ht="30.75" customHeight="1">
      <c r="A82" s="55"/>
      <c r="B82" s="85"/>
      <c r="C82" s="115"/>
      <c r="D82" s="115"/>
      <c r="E82" s="115"/>
      <c r="F82" s="74"/>
      <c r="G82" s="75"/>
      <c r="H82" s="76"/>
      <c r="I82" s="10" t="s">
        <v>5</v>
      </c>
      <c r="J82" s="17">
        <f aca="true" t="shared" si="6" ref="J82:O83">J19</f>
        <v>1568.24529</v>
      </c>
      <c r="K82" s="17">
        <f t="shared" si="6"/>
        <v>1568.24529</v>
      </c>
      <c r="L82" s="17">
        <f t="shared" si="6"/>
        <v>1568.24529</v>
      </c>
      <c r="M82" s="17">
        <f t="shared" si="6"/>
        <v>1568.24529</v>
      </c>
      <c r="N82" s="17">
        <f t="shared" si="6"/>
        <v>1568.24529</v>
      </c>
      <c r="O82" s="17">
        <f t="shared" si="6"/>
        <v>7841.22645</v>
      </c>
      <c r="P82" s="3"/>
    </row>
    <row r="83" spans="1:16" ht="30.75" customHeight="1">
      <c r="A83" s="55"/>
      <c r="B83" s="85"/>
      <c r="C83" s="115"/>
      <c r="D83" s="115"/>
      <c r="E83" s="115"/>
      <c r="F83" s="77"/>
      <c r="G83" s="78"/>
      <c r="H83" s="79"/>
      <c r="I83" s="10" t="s">
        <v>6</v>
      </c>
      <c r="J83" s="17">
        <f t="shared" si="6"/>
        <v>0</v>
      </c>
      <c r="K83" s="17">
        <f t="shared" si="6"/>
        <v>0</v>
      </c>
      <c r="L83" s="17">
        <f t="shared" si="6"/>
        <v>0</v>
      </c>
      <c r="M83" s="17">
        <f t="shared" si="6"/>
        <v>0</v>
      </c>
      <c r="N83" s="17">
        <f t="shared" si="6"/>
        <v>0</v>
      </c>
      <c r="O83" s="17">
        <f t="shared" si="6"/>
        <v>0</v>
      </c>
      <c r="P83" s="3"/>
    </row>
    <row r="84" spans="1:16" ht="42" customHeight="1">
      <c r="A84" s="55"/>
      <c r="B84" s="85"/>
      <c r="C84" s="90"/>
      <c r="D84" s="90"/>
      <c r="E84" s="115"/>
      <c r="F84" s="71" t="s">
        <v>65</v>
      </c>
      <c r="G84" s="72"/>
      <c r="H84" s="73"/>
      <c r="I84" s="10" t="s">
        <v>87</v>
      </c>
      <c r="J84" s="17">
        <f>J13+J16+J14</f>
        <v>3801.75637</v>
      </c>
      <c r="K84" s="17">
        <f>K13+K16+K14</f>
        <v>3801.75637</v>
      </c>
      <c r="L84" s="17">
        <f>L13+L16+L14</f>
        <v>3801.75637</v>
      </c>
      <c r="M84" s="17">
        <f>M13+M16+M14</f>
        <v>3801.75637</v>
      </c>
      <c r="N84" s="17">
        <f>N13+N16+N14</f>
        <v>3801.75637</v>
      </c>
      <c r="O84" s="17">
        <f>SUM(J84:N84)</f>
        <v>19008.78185</v>
      </c>
      <c r="P84" s="3"/>
    </row>
    <row r="85" spans="1:16" ht="27" customHeight="1">
      <c r="A85" s="55"/>
      <c r="B85" s="85"/>
      <c r="C85" s="90"/>
      <c r="D85" s="90"/>
      <c r="E85" s="115"/>
      <c r="F85" s="74"/>
      <c r="G85" s="75"/>
      <c r="H85" s="76"/>
      <c r="I85" s="10" t="s">
        <v>88</v>
      </c>
      <c r="J85" s="17"/>
      <c r="K85" s="17"/>
      <c r="L85" s="17"/>
      <c r="M85" s="17"/>
      <c r="N85" s="17"/>
      <c r="O85" s="17"/>
      <c r="P85" s="3"/>
    </row>
    <row r="86" spans="1:16" ht="37.5" customHeight="1">
      <c r="A86" s="55"/>
      <c r="B86" s="85"/>
      <c r="C86" s="90"/>
      <c r="D86" s="90"/>
      <c r="E86" s="115"/>
      <c r="F86" s="74"/>
      <c r="G86" s="75"/>
      <c r="H86" s="76"/>
      <c r="I86" s="10" t="s">
        <v>4</v>
      </c>
      <c r="J86" s="17">
        <f aca="true" t="shared" si="7" ref="J86:O86">J13+J16</f>
        <v>3493.75637</v>
      </c>
      <c r="K86" s="17">
        <f t="shared" si="7"/>
        <v>3493.75637</v>
      </c>
      <c r="L86" s="17">
        <f t="shared" si="7"/>
        <v>3493.75637</v>
      </c>
      <c r="M86" s="17">
        <f t="shared" si="7"/>
        <v>3493.75637</v>
      </c>
      <c r="N86" s="17">
        <f t="shared" si="7"/>
        <v>3493.75637</v>
      </c>
      <c r="O86" s="17">
        <f t="shared" si="7"/>
        <v>17468.78185</v>
      </c>
      <c r="P86" s="3"/>
    </row>
    <row r="87" spans="1:16" ht="39" customHeight="1">
      <c r="A87" s="55"/>
      <c r="B87" s="85"/>
      <c r="C87" s="90"/>
      <c r="D87" s="90"/>
      <c r="E87" s="115"/>
      <c r="F87" s="74"/>
      <c r="G87" s="75"/>
      <c r="H87" s="76"/>
      <c r="I87" s="10" t="s">
        <v>5</v>
      </c>
      <c r="J87" s="17">
        <f aca="true" t="shared" si="8" ref="J87:O88">J14</f>
        <v>308</v>
      </c>
      <c r="K87" s="17">
        <f t="shared" si="8"/>
        <v>308</v>
      </c>
      <c r="L87" s="17">
        <f t="shared" si="8"/>
        <v>308</v>
      </c>
      <c r="M87" s="17">
        <f t="shared" si="8"/>
        <v>308</v>
      </c>
      <c r="N87" s="17">
        <f t="shared" si="8"/>
        <v>308</v>
      </c>
      <c r="O87" s="17">
        <f t="shared" si="8"/>
        <v>1540</v>
      </c>
      <c r="P87" s="3"/>
    </row>
    <row r="88" spans="1:16" ht="42" customHeight="1">
      <c r="A88" s="55"/>
      <c r="B88" s="85"/>
      <c r="C88" s="90"/>
      <c r="D88" s="90"/>
      <c r="E88" s="115"/>
      <c r="F88" s="77"/>
      <c r="G88" s="78"/>
      <c r="H88" s="79"/>
      <c r="I88" s="10" t="s">
        <v>6</v>
      </c>
      <c r="J88" s="17">
        <f t="shared" si="8"/>
        <v>0</v>
      </c>
      <c r="K88" s="17">
        <f t="shared" si="8"/>
        <v>0</v>
      </c>
      <c r="L88" s="17">
        <f t="shared" si="8"/>
        <v>0</v>
      </c>
      <c r="M88" s="17">
        <f t="shared" si="8"/>
        <v>0</v>
      </c>
      <c r="N88" s="17">
        <f t="shared" si="8"/>
        <v>0</v>
      </c>
      <c r="O88" s="17">
        <f t="shared" si="8"/>
        <v>0</v>
      </c>
      <c r="P88" s="3"/>
    </row>
    <row r="89" spans="1:16" ht="27.75" customHeight="1">
      <c r="A89" s="55"/>
      <c r="B89" s="85"/>
      <c r="C89" s="90"/>
      <c r="D89" s="90"/>
      <c r="E89" s="115"/>
      <c r="F89" s="71" t="s">
        <v>57</v>
      </c>
      <c r="G89" s="72"/>
      <c r="H89" s="73"/>
      <c r="I89" s="10" t="s">
        <v>87</v>
      </c>
      <c r="J89" s="17">
        <f aca="true" t="shared" si="9" ref="J89:O89">J29+J27+J24+J23++J22+J25</f>
        <v>17716.90713</v>
      </c>
      <c r="K89" s="17">
        <f t="shared" si="9"/>
        <v>17716.90713</v>
      </c>
      <c r="L89" s="17">
        <f t="shared" si="9"/>
        <v>17716.90713</v>
      </c>
      <c r="M89" s="17">
        <f t="shared" si="9"/>
        <v>17716.90713</v>
      </c>
      <c r="N89" s="17">
        <f t="shared" si="9"/>
        <v>17716.90713</v>
      </c>
      <c r="O89" s="17">
        <f t="shared" si="9"/>
        <v>88584.53565</v>
      </c>
      <c r="P89" s="6" t="e">
        <f>#REF!+P29+P27+P24+P23+#REF!+P22</f>
        <v>#REF!</v>
      </c>
    </row>
    <row r="90" spans="1:16" ht="27.75" customHeight="1">
      <c r="A90" s="55"/>
      <c r="B90" s="85"/>
      <c r="C90" s="90"/>
      <c r="D90" s="90"/>
      <c r="E90" s="115"/>
      <c r="F90" s="74"/>
      <c r="G90" s="75"/>
      <c r="H90" s="76"/>
      <c r="I90" s="10" t="s">
        <v>88</v>
      </c>
      <c r="J90" s="17"/>
      <c r="K90" s="17"/>
      <c r="L90" s="17"/>
      <c r="M90" s="17"/>
      <c r="N90" s="17"/>
      <c r="O90" s="17"/>
      <c r="P90" s="33"/>
    </row>
    <row r="91" spans="1:16" ht="27.75" customHeight="1">
      <c r="A91" s="55"/>
      <c r="B91" s="85"/>
      <c r="C91" s="90"/>
      <c r="D91" s="90"/>
      <c r="E91" s="115"/>
      <c r="F91" s="74"/>
      <c r="G91" s="75"/>
      <c r="H91" s="76"/>
      <c r="I91" s="10" t="s">
        <v>4</v>
      </c>
      <c r="J91" s="17">
        <f aca="true" t="shared" si="10" ref="J91:O91">J22+J23+J24+J27+J29</f>
        <v>17706.90713</v>
      </c>
      <c r="K91" s="17">
        <f t="shared" si="10"/>
        <v>17706.90713</v>
      </c>
      <c r="L91" s="17">
        <f t="shared" si="10"/>
        <v>17706.90713</v>
      </c>
      <c r="M91" s="17">
        <f t="shared" si="10"/>
        <v>17706.90713</v>
      </c>
      <c r="N91" s="17">
        <f t="shared" si="10"/>
        <v>17706.90713</v>
      </c>
      <c r="O91" s="17">
        <f t="shared" si="10"/>
        <v>88534.53565</v>
      </c>
      <c r="P91" s="33"/>
    </row>
    <row r="92" spans="1:16" ht="27.75" customHeight="1">
      <c r="A92" s="55"/>
      <c r="B92" s="85"/>
      <c r="C92" s="90"/>
      <c r="D92" s="90"/>
      <c r="E92" s="115"/>
      <c r="F92" s="74"/>
      <c r="G92" s="75"/>
      <c r="H92" s="76"/>
      <c r="I92" s="10" t="s">
        <v>5</v>
      </c>
      <c r="J92" s="17">
        <v>10</v>
      </c>
      <c r="K92" s="17">
        <v>10</v>
      </c>
      <c r="L92" s="17">
        <v>10</v>
      </c>
      <c r="M92" s="17">
        <v>10</v>
      </c>
      <c r="N92" s="17">
        <v>10</v>
      </c>
      <c r="O92" s="17">
        <f>SUM(J92:N92)</f>
        <v>50</v>
      </c>
      <c r="P92" s="33"/>
    </row>
    <row r="93" spans="1:16" ht="27.75" customHeight="1">
      <c r="A93" s="55"/>
      <c r="B93" s="85"/>
      <c r="C93" s="90"/>
      <c r="D93" s="90"/>
      <c r="E93" s="115"/>
      <c r="F93" s="77"/>
      <c r="G93" s="78"/>
      <c r="H93" s="79"/>
      <c r="I93" s="10" t="s">
        <v>6</v>
      </c>
      <c r="J93" s="17">
        <f aca="true" t="shared" si="11" ref="J93:O93">J30+J28+J26</f>
        <v>0</v>
      </c>
      <c r="K93" s="17">
        <f t="shared" si="11"/>
        <v>0</v>
      </c>
      <c r="L93" s="17">
        <f t="shared" si="11"/>
        <v>0</v>
      </c>
      <c r="M93" s="17">
        <f t="shared" si="11"/>
        <v>0</v>
      </c>
      <c r="N93" s="17">
        <f t="shared" si="11"/>
        <v>0</v>
      </c>
      <c r="O93" s="17">
        <f t="shared" si="11"/>
        <v>0</v>
      </c>
      <c r="P93" s="33"/>
    </row>
    <row r="94" spans="1:16" ht="39" customHeight="1">
      <c r="A94" s="55"/>
      <c r="B94" s="85"/>
      <c r="C94" s="90"/>
      <c r="D94" s="90"/>
      <c r="E94" s="115"/>
      <c r="F94" s="71" t="s">
        <v>61</v>
      </c>
      <c r="G94" s="72"/>
      <c r="H94" s="73"/>
      <c r="I94" s="10" t="s">
        <v>87</v>
      </c>
      <c r="J94" s="17">
        <f>J32+J34</f>
        <v>8622.74834</v>
      </c>
      <c r="K94" s="17">
        <f>K32+K34</f>
        <v>8622.74834</v>
      </c>
      <c r="L94" s="17">
        <f>L32+L34</f>
        <v>8622.74834</v>
      </c>
      <c r="M94" s="17">
        <f>M32+M34</f>
        <v>8622.74834</v>
      </c>
      <c r="N94" s="17">
        <f>N32+N34</f>
        <v>8622.74834</v>
      </c>
      <c r="O94" s="17">
        <f>SUM(J94:N94)</f>
        <v>43113.7417</v>
      </c>
      <c r="P94" s="3"/>
    </row>
    <row r="95" spans="1:16" ht="39" customHeight="1">
      <c r="A95" s="55"/>
      <c r="B95" s="85"/>
      <c r="C95" s="90"/>
      <c r="D95" s="90"/>
      <c r="E95" s="115"/>
      <c r="F95" s="74"/>
      <c r="G95" s="75"/>
      <c r="H95" s="76"/>
      <c r="I95" s="10" t="s">
        <v>88</v>
      </c>
      <c r="J95" s="17"/>
      <c r="K95" s="17"/>
      <c r="L95" s="17"/>
      <c r="M95" s="17"/>
      <c r="N95" s="17"/>
      <c r="O95" s="17"/>
      <c r="P95" s="3"/>
    </row>
    <row r="96" spans="1:16" ht="39" customHeight="1">
      <c r="A96" s="55"/>
      <c r="B96" s="85"/>
      <c r="C96" s="90"/>
      <c r="D96" s="90"/>
      <c r="E96" s="115"/>
      <c r="F96" s="74"/>
      <c r="G96" s="75"/>
      <c r="H96" s="76"/>
      <c r="I96" s="10" t="s">
        <v>4</v>
      </c>
      <c r="J96" s="17">
        <f aca="true" t="shared" si="12" ref="J96:O96">J34+J32</f>
        <v>8622.74834</v>
      </c>
      <c r="K96" s="17">
        <f t="shared" si="12"/>
        <v>8622.74834</v>
      </c>
      <c r="L96" s="17">
        <f t="shared" si="12"/>
        <v>8622.74834</v>
      </c>
      <c r="M96" s="17">
        <f t="shared" si="12"/>
        <v>8622.74834</v>
      </c>
      <c r="N96" s="17">
        <f t="shared" si="12"/>
        <v>8622.74834</v>
      </c>
      <c r="O96" s="17">
        <f t="shared" si="12"/>
        <v>43113.7417</v>
      </c>
      <c r="P96" s="3"/>
    </row>
    <row r="97" spans="1:16" ht="39" customHeight="1">
      <c r="A97" s="55"/>
      <c r="B97" s="85"/>
      <c r="C97" s="90"/>
      <c r="D97" s="90"/>
      <c r="E97" s="115"/>
      <c r="F97" s="77"/>
      <c r="G97" s="78"/>
      <c r="H97" s="79"/>
      <c r="I97" s="10" t="s">
        <v>6</v>
      </c>
      <c r="J97" s="17">
        <f aca="true" t="shared" si="13" ref="J97:O97">J35</f>
        <v>0</v>
      </c>
      <c r="K97" s="17">
        <f t="shared" si="13"/>
        <v>0</v>
      </c>
      <c r="L97" s="17">
        <f t="shared" si="13"/>
        <v>0</v>
      </c>
      <c r="M97" s="17">
        <f t="shared" si="13"/>
        <v>0</v>
      </c>
      <c r="N97" s="17">
        <f t="shared" si="13"/>
        <v>0</v>
      </c>
      <c r="O97" s="17">
        <f t="shared" si="13"/>
        <v>0</v>
      </c>
      <c r="P97" s="3"/>
    </row>
    <row r="98" spans="1:16" ht="46.5" customHeight="1">
      <c r="A98" s="55"/>
      <c r="B98" s="85"/>
      <c r="C98" s="115"/>
      <c r="D98" s="115"/>
      <c r="E98" s="115"/>
      <c r="F98" s="71" t="s">
        <v>68</v>
      </c>
      <c r="G98" s="72"/>
      <c r="H98" s="73"/>
      <c r="I98" s="10" t="s">
        <v>87</v>
      </c>
      <c r="J98" s="17">
        <f>J36+J33</f>
        <v>8154.17961</v>
      </c>
      <c r="K98" s="17">
        <f>K36+K33</f>
        <v>8154.17961</v>
      </c>
      <c r="L98" s="17">
        <f>L36+L33</f>
        <v>8154.17961</v>
      </c>
      <c r="M98" s="17">
        <f>M36+M33</f>
        <v>8154.17961</v>
      </c>
      <c r="N98" s="17">
        <f>N36+N33</f>
        <v>8154.17961</v>
      </c>
      <c r="O98" s="17">
        <f>SUM(J98:N98)</f>
        <v>40770.89805</v>
      </c>
      <c r="P98" s="3"/>
    </row>
    <row r="99" spans="1:16" ht="46.5" customHeight="1">
      <c r="A99" s="55"/>
      <c r="B99" s="74"/>
      <c r="C99" s="75"/>
      <c r="D99" s="75"/>
      <c r="E99" s="75"/>
      <c r="F99" s="74"/>
      <c r="G99" s="125"/>
      <c r="H99" s="76"/>
      <c r="I99" s="10" t="s">
        <v>88</v>
      </c>
      <c r="J99" s="17"/>
      <c r="K99" s="17"/>
      <c r="L99" s="17"/>
      <c r="M99" s="17"/>
      <c r="N99" s="17"/>
      <c r="O99" s="17"/>
      <c r="P99" s="3"/>
    </row>
    <row r="100" spans="1:16" ht="46.5" customHeight="1">
      <c r="A100" s="55"/>
      <c r="B100" s="74"/>
      <c r="C100" s="75"/>
      <c r="D100" s="75"/>
      <c r="E100" s="75"/>
      <c r="F100" s="74"/>
      <c r="G100" s="125"/>
      <c r="H100" s="76"/>
      <c r="I100" s="10" t="s">
        <v>4</v>
      </c>
      <c r="J100" s="17">
        <f aca="true" t="shared" si="14" ref="J100:O100">J36+J33</f>
        <v>8154.17961</v>
      </c>
      <c r="K100" s="17">
        <f t="shared" si="14"/>
        <v>8154.17961</v>
      </c>
      <c r="L100" s="17">
        <f t="shared" si="14"/>
        <v>8154.17961</v>
      </c>
      <c r="M100" s="17">
        <f t="shared" si="14"/>
        <v>8154.17961</v>
      </c>
      <c r="N100" s="17">
        <f t="shared" si="14"/>
        <v>8154.17961</v>
      </c>
      <c r="O100" s="17">
        <f t="shared" si="14"/>
        <v>40770.89805</v>
      </c>
      <c r="P100" s="3"/>
    </row>
    <row r="101" spans="1:16" ht="46.5" customHeight="1">
      <c r="A101" s="55"/>
      <c r="B101" s="77"/>
      <c r="C101" s="78"/>
      <c r="D101" s="78"/>
      <c r="E101" s="78"/>
      <c r="F101" s="77"/>
      <c r="G101" s="78"/>
      <c r="H101" s="79"/>
      <c r="I101" s="10" t="s">
        <v>6</v>
      </c>
      <c r="J101" s="17">
        <f aca="true" t="shared" si="15" ref="J101:O101">J37</f>
        <v>0</v>
      </c>
      <c r="K101" s="17">
        <f t="shared" si="15"/>
        <v>0</v>
      </c>
      <c r="L101" s="17">
        <f t="shared" si="15"/>
        <v>0</v>
      </c>
      <c r="M101" s="17">
        <f t="shared" si="15"/>
        <v>0</v>
      </c>
      <c r="N101" s="17">
        <f t="shared" si="15"/>
        <v>0</v>
      </c>
      <c r="O101" s="17">
        <f t="shared" si="15"/>
        <v>0</v>
      </c>
      <c r="P101" s="3"/>
    </row>
    <row r="102" spans="1:16" ht="48" customHeight="1">
      <c r="A102" s="55"/>
      <c r="B102" s="68" t="s">
        <v>82</v>
      </c>
      <c r="C102" s="106"/>
      <c r="D102" s="106"/>
      <c r="E102" s="106"/>
      <c r="F102" s="106"/>
      <c r="G102" s="24"/>
      <c r="H102" s="23"/>
      <c r="I102" s="10" t="s">
        <v>4</v>
      </c>
      <c r="J102" s="17">
        <f>J68</f>
        <v>10</v>
      </c>
      <c r="K102" s="17">
        <f>K68</f>
        <v>10</v>
      </c>
      <c r="L102" s="17">
        <f>L68</f>
        <v>10</v>
      </c>
      <c r="M102" s="17">
        <f>M68</f>
        <v>10</v>
      </c>
      <c r="N102" s="17">
        <f>N68</f>
        <v>10</v>
      </c>
      <c r="O102" s="17">
        <f>SUM(J102:N102)</f>
        <v>50</v>
      </c>
      <c r="P102" s="3"/>
    </row>
    <row r="103" spans="1:16" ht="50.25" customHeight="1">
      <c r="A103" s="56"/>
      <c r="B103" s="83" t="s">
        <v>52</v>
      </c>
      <c r="C103" s="89"/>
      <c r="D103" s="89"/>
      <c r="E103" s="89"/>
      <c r="F103" s="89"/>
      <c r="G103" s="89"/>
      <c r="H103" s="84"/>
      <c r="I103" s="10" t="s">
        <v>87</v>
      </c>
      <c r="J103" s="17">
        <f aca="true" t="shared" si="16" ref="J103:O103">J62+J60+J58+J57+J47+J11+J7</f>
        <v>13147.033</v>
      </c>
      <c r="K103" s="17">
        <f t="shared" si="16"/>
        <v>13147.033</v>
      </c>
      <c r="L103" s="17">
        <f t="shared" si="16"/>
        <v>13147.033</v>
      </c>
      <c r="M103" s="17">
        <f t="shared" si="16"/>
        <v>13147.033</v>
      </c>
      <c r="N103" s="17">
        <f t="shared" si="16"/>
        <v>13147.033</v>
      </c>
      <c r="O103" s="17">
        <f t="shared" si="16"/>
        <v>65735.165</v>
      </c>
      <c r="P103" s="3"/>
    </row>
    <row r="104" spans="1:16" ht="21.75" customHeight="1">
      <c r="A104" s="34"/>
      <c r="B104" s="119"/>
      <c r="C104" s="120"/>
      <c r="D104" s="120"/>
      <c r="E104" s="120"/>
      <c r="F104" s="120"/>
      <c r="G104" s="120"/>
      <c r="H104" s="121"/>
      <c r="I104" s="10" t="s">
        <v>88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3"/>
    </row>
    <row r="105" spans="1:16" ht="50.25" customHeight="1">
      <c r="A105" s="34"/>
      <c r="B105" s="119"/>
      <c r="C105" s="120"/>
      <c r="D105" s="120"/>
      <c r="E105" s="120"/>
      <c r="F105" s="120"/>
      <c r="G105" s="120"/>
      <c r="H105" s="121"/>
      <c r="I105" s="10" t="s">
        <v>4</v>
      </c>
      <c r="J105" s="17">
        <f aca="true" t="shared" si="17" ref="J105:O105">J62+J58+J57+J7+J60</f>
        <v>13147.033</v>
      </c>
      <c r="K105" s="17">
        <f t="shared" si="17"/>
        <v>13147.033</v>
      </c>
      <c r="L105" s="17">
        <f t="shared" si="17"/>
        <v>13147.033</v>
      </c>
      <c r="M105" s="17">
        <f t="shared" si="17"/>
        <v>13147.033</v>
      </c>
      <c r="N105" s="17">
        <f t="shared" si="17"/>
        <v>13147.033</v>
      </c>
      <c r="O105" s="17">
        <f t="shared" si="17"/>
        <v>65735.165</v>
      </c>
      <c r="P105" s="3"/>
    </row>
    <row r="106" spans="1:15" ht="30.75">
      <c r="A106" s="29"/>
      <c r="B106" s="122"/>
      <c r="C106" s="123"/>
      <c r="D106" s="123"/>
      <c r="E106" s="123"/>
      <c r="F106" s="123"/>
      <c r="G106" s="123"/>
      <c r="H106" s="124"/>
      <c r="I106" s="10" t="s">
        <v>6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</row>
    <row r="108" spans="2:15" ht="49.5" customHeight="1">
      <c r="B108" s="46" t="s">
        <v>91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6:10" ht="15">
      <c r="F109" s="26"/>
      <c r="J109" s="27"/>
    </row>
  </sheetData>
  <sheetProtection/>
  <mergeCells count="151">
    <mergeCell ref="M1:O1"/>
    <mergeCell ref="A7:A9"/>
    <mergeCell ref="D46:E46"/>
    <mergeCell ref="D66:E66"/>
    <mergeCell ref="B71:C71"/>
    <mergeCell ref="D71:E71"/>
    <mergeCell ref="B68:C68"/>
    <mergeCell ref="D11:E11"/>
    <mergeCell ref="D47:E47"/>
    <mergeCell ref="F71:H71"/>
    <mergeCell ref="B66:C66"/>
    <mergeCell ref="D42:E42"/>
    <mergeCell ref="F42:H42"/>
    <mergeCell ref="B67:C67"/>
    <mergeCell ref="F66:H66"/>
    <mergeCell ref="A2:O2"/>
    <mergeCell ref="A21:O21"/>
    <mergeCell ref="A31:O31"/>
    <mergeCell ref="F7:H9"/>
    <mergeCell ref="B46:C46"/>
    <mergeCell ref="F67:H67"/>
    <mergeCell ref="B7:C9"/>
    <mergeCell ref="D7:E9"/>
    <mergeCell ref="D54:E54"/>
    <mergeCell ref="F54:H54"/>
    <mergeCell ref="B53:C53"/>
    <mergeCell ref="D41:E41"/>
    <mergeCell ref="F41:H41"/>
    <mergeCell ref="D60:E60"/>
    <mergeCell ref="B60:C60"/>
    <mergeCell ref="A59:O59"/>
    <mergeCell ref="F60:H60"/>
    <mergeCell ref="B102:F102"/>
    <mergeCell ref="B103:H106"/>
    <mergeCell ref="F62:H62"/>
    <mergeCell ref="B70:C70"/>
    <mergeCell ref="D70:E70"/>
    <mergeCell ref="B65:C65"/>
    <mergeCell ref="D65:E65"/>
    <mergeCell ref="D62:E62"/>
    <mergeCell ref="B62:C62"/>
    <mergeCell ref="F98:H101"/>
    <mergeCell ref="D72:E72"/>
    <mergeCell ref="A69:O69"/>
    <mergeCell ref="B58:C58"/>
    <mergeCell ref="A61:O61"/>
    <mergeCell ref="B57:C57"/>
    <mergeCell ref="A55:O55"/>
    <mergeCell ref="F57:H57"/>
    <mergeCell ref="F68:H68"/>
    <mergeCell ref="A56:O56"/>
    <mergeCell ref="D57:E57"/>
    <mergeCell ref="B33:C33"/>
    <mergeCell ref="D33:E33"/>
    <mergeCell ref="A17:O17"/>
    <mergeCell ref="F13:H15"/>
    <mergeCell ref="F16:H16"/>
    <mergeCell ref="F65:H65"/>
    <mergeCell ref="D58:E58"/>
    <mergeCell ref="F58:H58"/>
    <mergeCell ref="A52:O52"/>
    <mergeCell ref="B40:C40"/>
    <mergeCell ref="D23:E23"/>
    <mergeCell ref="F23:H23"/>
    <mergeCell ref="D51:E51"/>
    <mergeCell ref="F51:H51"/>
    <mergeCell ref="F11:H11"/>
    <mergeCell ref="F34:H35"/>
    <mergeCell ref="D40:E40"/>
    <mergeCell ref="A39:O39"/>
    <mergeCell ref="F40:H40"/>
    <mergeCell ref="B42:C42"/>
    <mergeCell ref="F47:H47"/>
    <mergeCell ref="F89:H93"/>
    <mergeCell ref="F94:H97"/>
    <mergeCell ref="D34:E37"/>
    <mergeCell ref="F46:H46"/>
    <mergeCell ref="A38:O38"/>
    <mergeCell ref="A50:O50"/>
    <mergeCell ref="A43:O43"/>
    <mergeCell ref="A48:O48"/>
    <mergeCell ref="F72:H72"/>
    <mergeCell ref="A34:A37"/>
    <mergeCell ref="F36:H37"/>
    <mergeCell ref="D68:E68"/>
    <mergeCell ref="F79:H83"/>
    <mergeCell ref="B34:C37"/>
    <mergeCell ref="B51:C51"/>
    <mergeCell ref="B41:C41"/>
    <mergeCell ref="B79:E101"/>
    <mergeCell ref="D49:E49"/>
    <mergeCell ref="F49:H49"/>
    <mergeCell ref="D3:E4"/>
    <mergeCell ref="A3:A4"/>
    <mergeCell ref="F3:H4"/>
    <mergeCell ref="J3:O3"/>
    <mergeCell ref="F33:H33"/>
    <mergeCell ref="A12:O12"/>
    <mergeCell ref="A5:O5"/>
    <mergeCell ref="D10:E10"/>
    <mergeCell ref="F10:H10"/>
    <mergeCell ref="B23:C23"/>
    <mergeCell ref="B3:C4"/>
    <mergeCell ref="A6:O6"/>
    <mergeCell ref="D53:E53"/>
    <mergeCell ref="F53:H53"/>
    <mergeCell ref="B49:C49"/>
    <mergeCell ref="B22:C22"/>
    <mergeCell ref="D22:E22"/>
    <mergeCell ref="F22:H22"/>
    <mergeCell ref="D24:E26"/>
    <mergeCell ref="F24:H26"/>
    <mergeCell ref="D27:E28"/>
    <mergeCell ref="F27:H28"/>
    <mergeCell ref="A24:A26"/>
    <mergeCell ref="B24:C26"/>
    <mergeCell ref="A13:A15"/>
    <mergeCell ref="B13:C15"/>
    <mergeCell ref="D13:E15"/>
    <mergeCell ref="I3:I4"/>
    <mergeCell ref="D16:E16"/>
    <mergeCell ref="B45:C45"/>
    <mergeCell ref="A29:A30"/>
    <mergeCell ref="B29:C30"/>
    <mergeCell ref="D29:E30"/>
    <mergeCell ref="F29:H30"/>
    <mergeCell ref="B32:C32"/>
    <mergeCell ref="D32:E32"/>
    <mergeCell ref="F32:H32"/>
    <mergeCell ref="D45:E45"/>
    <mergeCell ref="F45:H45"/>
    <mergeCell ref="A18:A20"/>
    <mergeCell ref="B18:C20"/>
    <mergeCell ref="D18:E20"/>
    <mergeCell ref="F18:H20"/>
    <mergeCell ref="B10:C10"/>
    <mergeCell ref="B44:C44"/>
    <mergeCell ref="D44:E44"/>
    <mergeCell ref="F44:H44"/>
    <mergeCell ref="A27:A28"/>
    <mergeCell ref="B27:C28"/>
    <mergeCell ref="B108:O108"/>
    <mergeCell ref="A64:O64"/>
    <mergeCell ref="D67:E67"/>
    <mergeCell ref="A78:O78"/>
    <mergeCell ref="A79:A103"/>
    <mergeCell ref="A63:O63"/>
    <mergeCell ref="A73:H77"/>
    <mergeCell ref="F70:H70"/>
    <mergeCell ref="F84:H88"/>
    <mergeCell ref="B72:C7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60" r:id="rId1"/>
  <rowBreaks count="6" manualBreakCount="6">
    <brk id="15" max="14" man="1"/>
    <brk id="28" max="14" man="1"/>
    <brk id="40" max="14" man="1"/>
    <brk id="64" max="14" man="1"/>
    <brk id="77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2019-10-09T07:41:58Z</cp:lastPrinted>
  <dcterms:created xsi:type="dcterms:W3CDTF">1996-10-08T23:32:33Z</dcterms:created>
  <dcterms:modified xsi:type="dcterms:W3CDTF">2019-10-09T07:42:00Z</dcterms:modified>
  <cp:category/>
  <cp:version/>
  <cp:contentType/>
  <cp:contentStatus/>
</cp:coreProperties>
</file>